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trlProps/ctrlProp5.xml" ContentType="application/vnd.ms-excel.controlproperti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7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8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drawings/drawing9.xml" ContentType="application/vnd.openxmlformats-officedocument.drawing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10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drawings/drawing11.xml" ContentType="application/vnd.openxmlformats-officedocument.drawing+xml"/>
  <Override PartName="/xl/ctrlProps/ctrlProp40.xml" ContentType="application/vnd.ms-excel.controlproperties+xml"/>
  <Override PartName="/xl/ctrlProps/ctrlProp41.xml" ContentType="application/vnd.ms-excel.controlproperties+xml"/>
  <Override PartName="/xl/drawings/drawing12.xml" ContentType="application/vnd.openxmlformats-officedocument.drawing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0" yWindow="0" windowWidth="20490" windowHeight="8940" tabRatio="503"/>
  </bookViews>
  <sheets>
    <sheet name="KASUS1" sheetId="10" r:id="rId1"/>
    <sheet name="KASUS2" sheetId="13" r:id="rId2"/>
    <sheet name="KASUS3" sheetId="16" r:id="rId3"/>
    <sheet name="KASUS4" sheetId="15" r:id="rId4"/>
    <sheet name="KASUS5" sheetId="14" r:id="rId5"/>
    <sheet name="KASUS6" sheetId="6" r:id="rId6"/>
    <sheet name="KASUS7" sheetId="17" r:id="rId7"/>
    <sheet name="KASUS8" sheetId="27" r:id="rId8"/>
    <sheet name="KASUS9" sheetId="2" r:id="rId9"/>
    <sheet name="KASUS10" sheetId="1" r:id="rId10"/>
    <sheet name="KASUS11" sheetId="3" r:id="rId11"/>
    <sheet name="KASUS12" sheetId="18" r:id="rId12"/>
    <sheet name="KASUS13" sheetId="8" r:id="rId13"/>
    <sheet name="KASUS14" sheetId="7" r:id="rId14"/>
    <sheet name="KASUS15" sheetId="4" r:id="rId15"/>
  </sheets>
  <externalReferences>
    <externalReference r:id="rId16"/>
  </externalReferences>
  <definedNames>
    <definedName name="__IntlFixup" hidden="1">TRUE</definedName>
    <definedName name="AccessDatabase" hidden="1">"C:\My Documents\MAUI MALL1.mdb"</definedName>
    <definedName name="ACwvu.CapersView." hidden="1">[1]MASTER!#REF!</definedName>
    <definedName name="ACwvu.Japan_Capers_Ed_Pub." hidden="1">#REF!</definedName>
    <definedName name="ACwvu.KJP_CC." hidden="1">#REF!</definedName>
    <definedName name="anscount" hidden="1">4</definedName>
    <definedName name="Cwvu.CapersView." hidden="1">[1]MASTER!#REF!</definedName>
    <definedName name="Cwvu.Japan_Capers_Ed_Pub." hidden="1">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dd" hidden="1">[1]MASTER!#REF!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ketek" hidden="1">[1]MASTER!#REF!</definedName>
    <definedName name="limcount" hidden="1">3</definedName>
    <definedName name="Rwvu.CapersView." hidden="1">#REF!</definedName>
    <definedName name="Rwvu.Japan_Capers_Ed_Pub." hidden="1">#REF!</definedName>
    <definedName name="Rwvu.KJP_CC." hidden="1">#REF!</definedName>
    <definedName name="sencount" hidden="1">3</definedName>
    <definedName name="ss" hidden="1">[1]MASTER!#REF!</definedName>
    <definedName name="Swvu.CapersView." hidden="1">[1]MASTER!#REF!</definedName>
    <definedName name="Swvu.Japan_Capers_Ed_Pub." hidden="1">#REF!</definedName>
    <definedName name="Swvu.KJP_CC." hidden="1">#REF!</definedName>
    <definedName name="trte" hidden="1">{#N/A,#N/A,FALSE,"PRJCTED QTRLY $'s"}</definedName>
    <definedName name="v" hidden="1">{"'PRODUCTIONCOST SHEET'!$B$3:$G$48"}</definedName>
    <definedName name="vvv" hidden="1">{"Japan_Capers_Ed_Pub",#N/A,FALSE,"DI 2 YEAR MASTER SCHEDULE"}</definedName>
    <definedName name="vvvv" hidden="1">{#N/A,#N/A,FALSE,"PRJCTED MNTHLY QTY's"}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{"'PRODUCTIONCOST SHEET'!$B$3:$G$48"}</definedName>
    <definedName name="XDDDD" hidden="1">[1]MASTER!#REF!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hidden="1">#REF!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8" l="1"/>
  <c r="H23" i="7" l="1"/>
  <c r="B12" i="17" l="1"/>
  <c r="H17" i="27" l="1"/>
  <c r="D24" i="27"/>
  <c r="B6" i="27"/>
  <c r="B7" i="27"/>
  <c r="B8" i="27" s="1"/>
  <c r="B16" i="27"/>
  <c r="B17" i="27"/>
  <c r="A17" i="27" s="1"/>
  <c r="B18" i="27"/>
  <c r="B19" i="27"/>
  <c r="A19" i="27" s="1"/>
  <c r="B20" i="27"/>
  <c r="B21" i="27"/>
  <c r="A21" i="27" s="1"/>
  <c r="B22" i="27"/>
  <c r="B23" i="27"/>
  <c r="A23" i="27" s="1"/>
  <c r="B5" i="27"/>
  <c r="A16" i="27"/>
  <c r="A18" i="27"/>
  <c r="A20" i="27"/>
  <c r="A22" i="27"/>
  <c r="B9" i="27" l="1"/>
  <c r="B10" i="27" l="1"/>
  <c r="B11" i="27" l="1"/>
  <c r="B12" i="27" l="1"/>
  <c r="B13" i="27" l="1"/>
  <c r="B14" i="27" l="1"/>
  <c r="D3" i="10"/>
  <c r="B15" i="27" l="1"/>
  <c r="A15" i="27" s="1"/>
  <c r="D9" i="17"/>
  <c r="C9" i="17"/>
  <c r="C6" i="17"/>
  <c r="D6" i="17"/>
  <c r="D7" i="17"/>
  <c r="C7" i="17"/>
  <c r="D5" i="17" l="1"/>
  <c r="C5" i="17"/>
  <c r="D4" i="17"/>
  <c r="C4" i="17"/>
  <c r="D8" i="17" l="1"/>
  <c r="C8" i="17"/>
  <c r="B11" i="18"/>
  <c r="B15" i="18"/>
  <c r="D4" i="18"/>
  <c r="D9" i="18"/>
  <c r="D5" i="18"/>
  <c r="D7" i="18"/>
  <c r="C16" i="16" l="1"/>
  <c r="G5" i="16"/>
  <c r="I7" i="16" s="1"/>
  <c r="G4" i="16"/>
  <c r="G7" i="16" s="1"/>
  <c r="F3" i="16"/>
  <c r="C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3" i="15"/>
  <c r="C17" i="14"/>
  <c r="C16" i="13"/>
  <c r="B2" i="10" l="1"/>
  <c r="F26" i="8" l="1"/>
  <c r="E26" i="8"/>
  <c r="F4" i="8"/>
  <c r="F3" i="8"/>
  <c r="F7" i="7"/>
  <c r="F6" i="7"/>
  <c r="F5" i="7"/>
  <c r="B4" i="7"/>
  <c r="G26" i="7"/>
  <c r="G25" i="7"/>
  <c r="G27" i="7"/>
  <c r="K23" i="7"/>
  <c r="G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G26" i="8" l="1"/>
  <c r="G29" i="7"/>
  <c r="I23" i="7"/>
  <c r="J23" i="7" s="1"/>
  <c r="G28" i="7"/>
  <c r="G30" i="7"/>
  <c r="B16" i="4"/>
  <c r="B15" i="4"/>
  <c r="B14" i="4"/>
  <c r="H10" i="4"/>
  <c r="G10" i="4"/>
  <c r="F10" i="4"/>
  <c r="F11" i="4" s="1"/>
  <c r="E10" i="4"/>
  <c r="D10" i="4"/>
  <c r="C10" i="4"/>
  <c r="J27" i="7" l="1"/>
  <c r="J25" i="7"/>
  <c r="J26" i="7"/>
  <c r="I24" i="7"/>
  <c r="J24" i="7" l="1"/>
  <c r="J30" i="7"/>
  <c r="J28" i="7"/>
  <c r="J29" i="7"/>
  <c r="D9" i="3" l="1"/>
  <c r="D7" i="3"/>
  <c r="C5" i="3"/>
  <c r="D4" i="3"/>
  <c r="D7" i="2"/>
  <c r="C5" i="2"/>
  <c r="D4" i="2"/>
  <c r="D4" i="1"/>
  <c r="D7" i="1"/>
  <c r="C5" i="1"/>
</calcChain>
</file>

<file path=xl/sharedStrings.xml><?xml version="1.0" encoding="utf-8"?>
<sst xmlns="http://schemas.openxmlformats.org/spreadsheetml/2006/main" count="383" uniqueCount="241">
  <si>
    <t>SISTEM BUNGA EFEKTIF</t>
  </si>
  <si>
    <t>Perhitungan</t>
  </si>
  <si>
    <t>Harga Kendaraan</t>
  </si>
  <si>
    <t>Uang muka</t>
  </si>
  <si>
    <t>Jumlah Pinjaman</t>
  </si>
  <si>
    <t>Bunga per Tahun</t>
  </si>
  <si>
    <t>Jangka Waktu</t>
  </si>
  <si>
    <t>Angsuran per Bulan</t>
  </si>
  <si>
    <t>Angsuran per Hari</t>
  </si>
  <si>
    <t>Pinjaman yang Dibayar</t>
  </si>
  <si>
    <t>Harga Perolehan Kendaraan</t>
  </si>
  <si>
    <t>KREDIT KEPEMILIKAN KENDARAAN</t>
  </si>
  <si>
    <t>SISTEM BUNGA TETAP/FLAT</t>
  </si>
  <si>
    <t>Pembayaran Tambahan</t>
  </si>
  <si>
    <t>Tanpa Pembayaran Tambahan</t>
  </si>
  <si>
    <t>Jangka Waktu Kredit</t>
  </si>
  <si>
    <t>Penghematan</t>
  </si>
  <si>
    <t>PEMILIHAN ATLET LARI</t>
  </si>
  <si>
    <t>Atlet</t>
  </si>
  <si>
    <t xml:space="preserve"> Waktu tercepat</t>
  </si>
  <si>
    <t xml:space="preserve"> Pemenang</t>
  </si>
  <si>
    <t xml:space="preserve">Pemenang </t>
  </si>
  <si>
    <t>Frekwensi Menang</t>
  </si>
  <si>
    <t>Terpilih</t>
  </si>
  <si>
    <t>Uji coba ke-</t>
  </si>
  <si>
    <t>Agus</t>
  </si>
  <si>
    <t>Budi</t>
  </si>
  <si>
    <t>Chandra</t>
  </si>
  <si>
    <t>PERBEDAAN DATA</t>
  </si>
  <si>
    <t>Kode Barang</t>
  </si>
  <si>
    <t>Hasil Hitung</t>
  </si>
  <si>
    <t>Data 1</t>
  </si>
  <si>
    <t>Data 2</t>
  </si>
  <si>
    <t>Keterangan</t>
  </si>
  <si>
    <t>Perbedaan Jumlah</t>
  </si>
  <si>
    <t>XYZ001</t>
  </si>
  <si>
    <t>XYZ002</t>
  </si>
  <si>
    <t>XYZ003</t>
  </si>
  <si>
    <t>XYZ004</t>
  </si>
  <si>
    <t>XYZ005</t>
  </si>
  <si>
    <t>XYZ006</t>
  </si>
  <si>
    <t>XYZ007</t>
  </si>
  <si>
    <t>XYZ008</t>
  </si>
  <si>
    <t>XYZ009</t>
  </si>
  <si>
    <t>XYZ010</t>
  </si>
  <si>
    <t>XYZ011</t>
  </si>
  <si>
    <t>XYZ012</t>
  </si>
  <si>
    <t>XYZ013</t>
  </si>
  <si>
    <t>XYZ014</t>
  </si>
  <si>
    <t>XYZ015</t>
  </si>
  <si>
    <t>XYZ016</t>
  </si>
  <si>
    <t>XYZ017</t>
  </si>
  <si>
    <t>XYZ018</t>
  </si>
  <si>
    <t>XYZ019</t>
  </si>
  <si>
    <t>XYZ020</t>
  </si>
  <si>
    <t>XYZ021</t>
  </si>
  <si>
    <t>XYZ022</t>
  </si>
  <si>
    <t>XYZ023</t>
  </si>
  <si>
    <t>XYZ024</t>
  </si>
  <si>
    <t>XYZ025</t>
  </si>
  <si>
    <t>XYZ026</t>
  </si>
  <si>
    <t>XYZ027</t>
  </si>
  <si>
    <t>XYZ028</t>
  </si>
  <si>
    <t>XYZ029</t>
  </si>
  <si>
    <t>XYZ030</t>
  </si>
  <si>
    <t>Formula</t>
  </si>
  <si>
    <t>Sel</t>
  </si>
  <si>
    <t>E5</t>
  </si>
  <si>
    <t>F5</t>
  </si>
  <si>
    <t>Menandai sel yang berbeda isi data</t>
  </si>
  <si>
    <t xml:space="preserve">- sorot atau blok range B5:F34 </t>
  </si>
  <si>
    <t>- aktifkan fasilitas Conditional Formatting</t>
  </si>
  <si>
    <t>BPR BAHTERA SENTOSA</t>
  </si>
  <si>
    <t>Tanggal Proses</t>
  </si>
  <si>
    <t>U</t>
  </si>
  <si>
    <t>K</t>
  </si>
  <si>
    <t>DAFTAR PIUTANG</t>
  </si>
  <si>
    <t>A</t>
  </si>
  <si>
    <t>B</t>
  </si>
  <si>
    <t>C</t>
  </si>
  <si>
    <t>D</t>
  </si>
  <si>
    <t>E</t>
  </si>
  <si>
    <t>F</t>
  </si>
  <si>
    <t>G</t>
  </si>
  <si>
    <t>I</t>
  </si>
  <si>
    <t>J</t>
  </si>
  <si>
    <t>L</t>
  </si>
  <si>
    <t>M</t>
  </si>
  <si>
    <t xml:space="preserve">N </t>
  </si>
  <si>
    <t>O</t>
  </si>
  <si>
    <t>H</t>
  </si>
  <si>
    <t>No</t>
  </si>
  <si>
    <t>Nama Nasabah</t>
  </si>
  <si>
    <t>Kode</t>
  </si>
  <si>
    <t>Status</t>
  </si>
  <si>
    <t>Jumlah</t>
  </si>
  <si>
    <t>Denda</t>
  </si>
  <si>
    <t>Denda per Hari - Umum</t>
  </si>
  <si>
    <t>Denda per Hari - Karyawan</t>
  </si>
  <si>
    <t>Terlambat</t>
  </si>
  <si>
    <t>Saldo</t>
  </si>
  <si>
    <t>Jatuh Tempo Piutang</t>
  </si>
  <si>
    <t xml:space="preserve">Terlambat </t>
  </si>
  <si>
    <t>Piutang</t>
  </si>
  <si>
    <t>Terendah</t>
  </si>
  <si>
    <t>Tertinggi</t>
  </si>
  <si>
    <t>Rata-rata</t>
  </si>
  <si>
    <t>Terlama</t>
  </si>
  <si>
    <t>Tersingkat</t>
  </si>
  <si>
    <t>Piutang +</t>
  </si>
  <si>
    <t>PAJAK atas BUNGA SIMPANAN KOPERASI</t>
  </si>
  <si>
    <t>Batas Tidak Kena Pajak dalam Sebulan</t>
  </si>
  <si>
    <t>No Anggota</t>
  </si>
  <si>
    <t>Nama</t>
  </si>
  <si>
    <t>Bunga</t>
  </si>
  <si>
    <t>Pajak</t>
  </si>
  <si>
    <t>Diterima</t>
  </si>
  <si>
    <t>KSP.ABC-001</t>
  </si>
  <si>
    <t>KSP.ABC-002</t>
  </si>
  <si>
    <t>KSP.ABC-003</t>
  </si>
  <si>
    <t>KSP.ABC-004</t>
  </si>
  <si>
    <t>KSP.ABC-005</t>
  </si>
  <si>
    <t>KSP.ABC-006</t>
  </si>
  <si>
    <t>KSP.ABC-007</t>
  </si>
  <si>
    <t>KSP.ABC-008</t>
  </si>
  <si>
    <t>KSP.ABC-009</t>
  </si>
  <si>
    <t>KSP.ABC-010</t>
  </si>
  <si>
    <t>KSP.ABC-011</t>
  </si>
  <si>
    <t>KSP.ABC-012</t>
  </si>
  <si>
    <t>KSP.ABC-013</t>
  </si>
  <si>
    <t>KSP.ABC-014</t>
  </si>
  <si>
    <t>KSP.ABC-015</t>
  </si>
  <si>
    <t>KSP.ABC-016</t>
  </si>
  <si>
    <t>KSP.ABC-017</t>
  </si>
  <si>
    <t>KSP.ABC-018</t>
  </si>
  <si>
    <t>KSP.ABC-019</t>
  </si>
  <si>
    <t>KSP.ABC-020</t>
  </si>
  <si>
    <t>Afifudin bin Kuat</t>
  </si>
  <si>
    <t>Khusnatul Azizah</t>
  </si>
  <si>
    <t>Pitta Yohana</t>
  </si>
  <si>
    <t>Ifanto Syahrir</t>
  </si>
  <si>
    <t>Poltak Sipahutar</t>
  </si>
  <si>
    <t>Nikmah Syarif</t>
  </si>
  <si>
    <t>Hedi Widodo</t>
  </si>
  <si>
    <t>Anas Munir</t>
  </si>
  <si>
    <t>Aries Purnomo</t>
  </si>
  <si>
    <t>Aris Hercules</t>
  </si>
  <si>
    <t>Indah Purnawati</t>
  </si>
  <si>
    <t>Sofyan Suwatno</t>
  </si>
  <si>
    <t>Muhammad</t>
  </si>
  <si>
    <t>Jonathan</t>
  </si>
  <si>
    <t>Purnawan</t>
  </si>
  <si>
    <t xml:space="preserve">Agus Jamal </t>
  </si>
  <si>
    <t>Nurman Sidiq</t>
  </si>
  <si>
    <t>Johan Saleh</t>
  </si>
  <si>
    <t>Watno Dulawa</t>
  </si>
  <si>
    <t>Agus Rahmanto</t>
  </si>
  <si>
    <t>Tarif Pajak (Final)</t>
  </si>
  <si>
    <t>Sampai dengan</t>
  </si>
  <si>
    <t>Urutan</t>
  </si>
  <si>
    <t>LAPORAN PENJUALAN</t>
  </si>
  <si>
    <t>Bulan</t>
  </si>
  <si>
    <t>Transaksi</t>
  </si>
  <si>
    <t>Kumulatif</t>
  </si>
  <si>
    <t>Januari</t>
  </si>
  <si>
    <t>Februari</t>
  </si>
  <si>
    <t>Artinya, jika sel C4 bukan berisi(&lt;&gt;) kosong (""), jumlahkan mulai dari sel C4 s.d. C4 dengan menyusun fungsi SUM(C$4:C4), jika tidak, dikosongkan ("")</t>
  </si>
  <si>
    <t>Maret</t>
  </si>
  <si>
    <t>April</t>
  </si>
  <si>
    <t>Mei</t>
  </si>
  <si>
    <t>Juni</t>
  </si>
  <si>
    <t>Juli</t>
  </si>
  <si>
    <t>Caranya:</t>
  </si>
  <si>
    <t>Agustus</t>
  </si>
  <si>
    <t>1. silakan isi nilai pada kolom Transaksi</t>
  </si>
  <si>
    <t>September</t>
  </si>
  <si>
    <t>2. susun fungsi atau formula pada sel D4</t>
  </si>
  <si>
    <t>Oktober</t>
  </si>
  <si>
    <t>November</t>
  </si>
  <si>
    <t>3. salin fungsi dari sel D4 ke range D5:D15</t>
  </si>
  <si>
    <t>Desember</t>
  </si>
  <si>
    <t>4. Jumlah pada sel D6 diisi dengan Alt+=</t>
  </si>
  <si>
    <t>UD SUMBER HASIL</t>
  </si>
  <si>
    <t>Selisih</t>
  </si>
  <si>
    <t>Transaksi bulan</t>
  </si>
  <si>
    <t>Penjualan</t>
  </si>
  <si>
    <t>BANK A</t>
  </si>
  <si>
    <t>BANK B</t>
  </si>
  <si>
    <t>Jumlah kredit</t>
  </si>
  <si>
    <t>Bunga per tahun</t>
  </si>
  <si>
    <t>Sisa waktu pelunasan</t>
  </si>
  <si>
    <t xml:space="preserve">Bunga per tahun </t>
  </si>
  <si>
    <t xml:space="preserve"> Kesimpulan:</t>
  </si>
  <si>
    <r>
      <t>Denda (</t>
    </r>
    <r>
      <rPr>
        <b/>
        <i/>
        <sz val="11"/>
        <color theme="0"/>
        <rFont val="Calibri"/>
        <family val="2"/>
        <scheme val="minor"/>
      </rPr>
      <t>penalty</t>
    </r>
    <r>
      <rPr>
        <b/>
        <sz val="11"/>
        <color theme="0"/>
        <rFont val="Calibri"/>
        <family val="2"/>
        <scheme val="minor"/>
      </rPr>
      <t>) per tahun</t>
    </r>
  </si>
  <si>
    <t>ANALISIS BIAYA UNTUK MEMILIH LOKASI BISNIS</t>
  </si>
  <si>
    <t>Lokasi A</t>
  </si>
  <si>
    <t>Lokasi B</t>
  </si>
  <si>
    <t>Biaya Sewa Tetap per Tahun</t>
  </si>
  <si>
    <t>Biaya Overhead</t>
  </si>
  <si>
    <t>Biaya Perawatan dan Lingkungan (BPL)</t>
  </si>
  <si>
    <t>Biaya Pemasaran</t>
  </si>
  <si>
    <t>Keramaian Pengunjung per Bulan</t>
  </si>
  <si>
    <t>Biaya per Pengunjung</t>
  </si>
  <si>
    <t>Kesimpulan :</t>
  </si>
  <si>
    <t>Jumlah Biaya</t>
  </si>
  <si>
    <t>Tanggal</t>
  </si>
  <si>
    <t>Rincian Transaksi</t>
  </si>
  <si>
    <t xml:space="preserve">Pilih angka   </t>
  </si>
  <si>
    <t>Nilai</t>
  </si>
  <si>
    <t>KELOMPOK DATA</t>
  </si>
  <si>
    <t>- blok range B5:D16</t>
  </si>
  <si>
    <t>- isi jendela New Formatting Rule</t>
  </si>
  <si>
    <t>menandai sel</t>
  </si>
  <si>
    <t>PERBANDINGAN PENJUALAN</t>
  </si>
  <si>
    <t>KREDIT BANK - BUNGA TETAP</t>
  </si>
  <si>
    <t>=IF(A3&lt;=2;1;2)</t>
  </si>
  <si>
    <t>=IF(AND(A$3=1;F4&lt;D$4);F4+1;IF(AND(A$3=2;F4&lt;D$4-1);F4+2;IF(AND(A$3=3;F4&lt;D$4);F4+2;"")))</t>
  </si>
  <si>
    <t>=IF(C4&lt;&gt;"";SUM(C$4:C4);"")</t>
  </si>
  <si>
    <t>=VLOOKUP(A3;A5:D16;2)</t>
  </si>
  <si>
    <t>=IF(C5&lt;&gt;D5;"Berbeda";"-")</t>
  </si>
  <si>
    <t>=IF(C5&gt;D5;C5-D5;D5-C5)</t>
  </si>
  <si>
    <t>=SUMIF(A$4:A$23;F5;D$4:D$23)</t>
  </si>
  <si>
    <t>=D4*C5</t>
  </si>
  <si>
    <t>=D4-D5</t>
  </si>
  <si>
    <t>=D6/(D8*12)+((D6*D7)/12)</t>
  </si>
  <si>
    <t>=D10/30</t>
  </si>
  <si>
    <t>=D8*12*D10</t>
  </si>
  <si>
    <t>=D5+D12</t>
  </si>
  <si>
    <t>=-PMT(D7/12;D8*12;D6)</t>
  </si>
  <si>
    <t>=D12/30</t>
  </si>
  <si>
    <t>=D8*12*D12</t>
  </si>
  <si>
    <t>=D5+D14</t>
  </si>
  <si>
    <t>=D9+D12</t>
  </si>
  <si>
    <t>=D17/30</t>
  </si>
  <si>
    <t>=NPER(D7/12;D17;-D6)/12</t>
  </si>
  <si>
    <t>=D17*D19*12</t>
  </si>
  <si>
    <t>=D5+D20</t>
  </si>
  <si>
    <t>=D15-D21</t>
  </si>
  <si>
    <t>=SUM(F11:F12)</t>
  </si>
  <si>
    <t>=D4*D6*D7</t>
  </si>
  <si>
    <t>=D4*D9*D6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</si>
</sst>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(* #,##0_);_(* \(#,##0\);_(* &quot;-&quot;_);_(@_)"/>
    <numFmt numFmtId="43" formatCode="_(* #,##0.00_);_(* \(#,##0.00\);_(* &quot;-&quot;??_);_(@_)"/>
    <numFmt numFmtId="164" formatCode="General\ &quot;tahun&quot;"/>
    <numFmt numFmtId="165" formatCode="0.00\ &quot;tahun&quot;"/>
    <numFmt numFmtId="166" formatCode="0.00\ &quot;detik &quot;"/>
    <numFmt numFmtId="167" formatCode="##\ &quot;kali &quot;"/>
    <numFmt numFmtId="168" formatCode="#,##0\ \ "/>
    <numFmt numFmtId="169" formatCode="0&quot; hari&quot;"/>
    <numFmt numFmtId="170" formatCode="0&quot; hari&quot;\ \ "/>
    <numFmt numFmtId="171" formatCode="0.00&quot; hari&quot;\ \ "/>
    <numFmt numFmtId="172" formatCode="#,##0\ "/>
  </numFmts>
  <fonts count="21" x14ac:knownFonts="1"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0000CC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name val="Calibri"/>
      <family val="2"/>
      <charset val="1"/>
      <scheme val="minor"/>
    </font>
    <font>
      <sz val="11"/>
      <color theme="0" tint="-4.9989318521683403E-2"/>
      <name val="Calibri"/>
      <family val="2"/>
      <charset val="1"/>
      <scheme val="minor"/>
    </font>
    <font>
      <b/>
      <sz val="11"/>
      <color theme="0" tint="-4.9989318521683403E-2"/>
      <name val="Calibri"/>
      <family val="2"/>
      <scheme val="minor"/>
    </font>
    <font>
      <i/>
      <sz val="11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9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27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right" vertical="center" indent="1"/>
    </xf>
    <xf numFmtId="0" fontId="5" fillId="2" borderId="0" xfId="0" applyFont="1" applyFill="1" applyAlignment="1">
      <alignment horizontal="left" vertical="center" indent="1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 indent="1"/>
    </xf>
    <xf numFmtId="0" fontId="6" fillId="2" borderId="0" xfId="0" applyFont="1" applyFill="1" applyAlignment="1">
      <alignment vertical="center"/>
    </xf>
    <xf numFmtId="9" fontId="6" fillId="2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indent="1"/>
    </xf>
    <xf numFmtId="0" fontId="6" fillId="3" borderId="0" xfId="0" applyFont="1" applyFill="1" applyAlignment="1">
      <alignment vertical="center"/>
    </xf>
    <xf numFmtId="3" fontId="2" fillId="5" borderId="2" xfId="0" applyNumberFormat="1" applyFont="1" applyFill="1" applyBorder="1" applyAlignment="1">
      <alignment horizontal="right" vertical="center" indent="1"/>
    </xf>
    <xf numFmtId="3" fontId="2" fillId="6" borderId="2" xfId="0" applyNumberFormat="1" applyFont="1" applyFill="1" applyBorder="1" applyAlignment="1">
      <alignment horizontal="right" vertical="center" indent="1"/>
    </xf>
    <xf numFmtId="10" fontId="2" fillId="5" borderId="2" xfId="0" applyNumberFormat="1" applyFont="1" applyFill="1" applyBorder="1" applyAlignment="1">
      <alignment horizontal="right" vertical="center" indent="1"/>
    </xf>
    <xf numFmtId="164" fontId="2" fillId="5" borderId="2" xfId="0" applyNumberFormat="1" applyFont="1" applyFill="1" applyBorder="1" applyAlignment="1">
      <alignment horizontal="right" vertical="center" indent="1"/>
    </xf>
    <xf numFmtId="0" fontId="6" fillId="3" borderId="3" xfId="0" applyFont="1" applyFill="1" applyBorder="1" applyAlignment="1">
      <alignment vertical="center"/>
    </xf>
    <xf numFmtId="0" fontId="6" fillId="3" borderId="3" xfId="0" applyFont="1" applyFill="1" applyBorder="1" applyAlignment="1">
      <alignment horizontal="right" vertical="center" indent="1"/>
    </xf>
    <xf numFmtId="3" fontId="2" fillId="6" borderId="4" xfId="0" applyNumberFormat="1" applyFont="1" applyFill="1" applyBorder="1" applyAlignment="1">
      <alignment horizontal="right" vertical="center" indent="1"/>
    </xf>
    <xf numFmtId="0" fontId="5" fillId="2" borderId="5" xfId="0" applyFont="1" applyFill="1" applyBorder="1" applyAlignment="1">
      <alignment horizontal="left" vertical="center" indent="1"/>
    </xf>
    <xf numFmtId="0" fontId="5" fillId="2" borderId="5" xfId="0" applyFont="1" applyFill="1" applyBorder="1" applyAlignment="1">
      <alignment vertical="center"/>
    </xf>
    <xf numFmtId="3" fontId="2" fillId="5" borderId="6" xfId="0" applyNumberFormat="1" applyFont="1" applyFill="1" applyBorder="1" applyAlignment="1">
      <alignment horizontal="right" vertical="center" inden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9" fontId="4" fillId="4" borderId="0" xfId="0" applyNumberFormat="1" applyFont="1" applyFill="1" applyAlignment="1">
      <alignment horizontal="center" vertical="center"/>
    </xf>
    <xf numFmtId="3" fontId="2" fillId="5" borderId="0" xfId="0" applyNumberFormat="1" applyFont="1" applyFill="1" applyBorder="1" applyAlignment="1">
      <alignment horizontal="right" vertical="center" indent="1"/>
    </xf>
    <xf numFmtId="165" fontId="2" fillId="5" borderId="2" xfId="0" applyNumberFormat="1" applyFont="1" applyFill="1" applyBorder="1" applyAlignment="1">
      <alignment horizontal="right" vertical="center" indent="1"/>
    </xf>
    <xf numFmtId="3" fontId="2" fillId="6" borderId="7" xfId="0" applyNumberFormat="1" applyFont="1" applyFill="1" applyBorder="1" applyAlignment="1">
      <alignment horizontal="right" vertical="center" indent="1"/>
    </xf>
    <xf numFmtId="3" fontId="2" fillId="6" borderId="2" xfId="0" applyNumberFormat="1" applyFont="1" applyFill="1" applyBorder="1" applyAlignment="1">
      <alignment horizontal="left" vertical="center" indent="1"/>
    </xf>
    <xf numFmtId="0" fontId="7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66" fontId="3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3" fillId="7" borderId="0" xfId="1" applyFont="1" applyFill="1" applyBorder="1" applyAlignment="1">
      <alignment horizontal="left" vertical="center" indent="1"/>
    </xf>
    <xf numFmtId="0" fontId="6" fillId="2" borderId="10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vertical="center"/>
    </xf>
    <xf numFmtId="0" fontId="6" fillId="2" borderId="0" xfId="1" applyFont="1" applyFill="1" applyAlignment="1">
      <alignment vertical="center"/>
    </xf>
    <xf numFmtId="166" fontId="3" fillId="7" borderId="5" xfId="1" applyNumberFormat="1" applyFont="1" applyFill="1" applyBorder="1" applyAlignment="1">
      <alignment horizontal="center" vertical="center"/>
    </xf>
    <xf numFmtId="166" fontId="3" fillId="7" borderId="12" xfId="1" applyNumberFormat="1" applyFont="1" applyFill="1" applyBorder="1" applyAlignment="1">
      <alignment horizontal="center" vertical="center"/>
    </xf>
    <xf numFmtId="0" fontId="3" fillId="7" borderId="11" xfId="1" applyFont="1" applyFill="1" applyBorder="1" applyAlignment="1">
      <alignment horizontal="left" vertical="center" indent="1"/>
    </xf>
    <xf numFmtId="0" fontId="5" fillId="2" borderId="0" xfId="1" applyFont="1" applyFill="1" applyBorder="1" applyAlignment="1">
      <alignment horizontal="left" vertical="center" indent="1"/>
    </xf>
    <xf numFmtId="0" fontId="5" fillId="2" borderId="5" xfId="1" applyFont="1" applyFill="1" applyBorder="1" applyAlignment="1">
      <alignment horizontal="left" vertical="center" indent="1"/>
    </xf>
    <xf numFmtId="167" fontId="3" fillId="5" borderId="2" xfId="1" applyNumberFormat="1" applyFont="1" applyFill="1" applyBorder="1" applyAlignment="1">
      <alignment horizontal="center" vertical="center"/>
    </xf>
    <xf numFmtId="167" fontId="3" fillId="5" borderId="6" xfId="1" applyNumberFormat="1" applyFont="1" applyFill="1" applyBorder="1" applyAlignment="1">
      <alignment horizontal="center" vertical="center"/>
    </xf>
    <xf numFmtId="166" fontId="3" fillId="5" borderId="9" xfId="1" applyNumberFormat="1" applyFont="1" applyFill="1" applyBorder="1" applyAlignment="1">
      <alignment horizontal="center" vertical="center"/>
    </xf>
    <xf numFmtId="166" fontId="3" fillId="5" borderId="0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left" vertical="center" indent="1"/>
    </xf>
    <xf numFmtId="0" fontId="6" fillId="3" borderId="0" xfId="1" applyFont="1" applyFill="1" applyAlignment="1">
      <alignment horizontal="center" vertical="center"/>
    </xf>
    <xf numFmtId="0" fontId="10" fillId="2" borderId="14" xfId="2" applyFont="1" applyFill="1" applyBorder="1" applyAlignment="1">
      <alignment horizontal="center" vertical="center"/>
    </xf>
    <xf numFmtId="0" fontId="10" fillId="2" borderId="0" xfId="2" applyFont="1" applyFill="1" applyBorder="1" applyAlignment="1">
      <alignment horizontal="center" vertical="center"/>
    </xf>
    <xf numFmtId="0" fontId="3" fillId="6" borderId="0" xfId="2" applyFont="1" applyFill="1" applyBorder="1" applyAlignment="1">
      <alignment horizontal="center" vertical="center"/>
    </xf>
    <xf numFmtId="168" fontId="3" fillId="6" borderId="0" xfId="2" applyNumberFormat="1" applyFont="1" applyFill="1" applyBorder="1" applyAlignment="1">
      <alignment vertical="center"/>
    </xf>
    <xf numFmtId="168" fontId="3" fillId="5" borderId="11" xfId="2" applyNumberFormat="1" applyFont="1" applyFill="1" applyBorder="1" applyAlignment="1">
      <alignment vertical="center"/>
    </xf>
    <xf numFmtId="168" fontId="3" fillId="6" borderId="11" xfId="2" applyNumberFormat="1" applyFont="1" applyFill="1" applyBorder="1" applyAlignment="1">
      <alignment vertical="center"/>
    </xf>
    <xf numFmtId="0" fontId="3" fillId="5" borderId="11" xfId="2" applyFont="1" applyFill="1" applyBorder="1" applyAlignment="1">
      <alignment horizontal="center" vertical="center"/>
    </xf>
    <xf numFmtId="0" fontId="2" fillId="0" borderId="0" xfId="0" quotePrefix="1" applyFont="1" applyAlignment="1">
      <alignment vertical="center"/>
    </xf>
    <xf numFmtId="0" fontId="2" fillId="7" borderId="0" xfId="0" applyFont="1" applyFill="1" applyAlignment="1">
      <alignment horizontal="center" vertical="center"/>
    </xf>
    <xf numFmtId="0" fontId="2" fillId="7" borderId="2" xfId="0" applyFont="1" applyFill="1" applyBorder="1" applyAlignment="1">
      <alignment horizontal="left" vertical="center" indent="1"/>
    </xf>
    <xf numFmtId="0" fontId="6" fillId="3" borderId="6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3" borderId="17" xfId="0" applyFont="1" applyFill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41" fontId="2" fillId="0" borderId="0" xfId="4" applyFont="1" applyAlignment="1">
      <alignment vertical="center"/>
    </xf>
    <xf numFmtId="0" fontId="4" fillId="0" borderId="0" xfId="1" quotePrefix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3" fillId="8" borderId="0" xfId="1" applyFont="1" applyFill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3" borderId="0" xfId="1" applyFont="1" applyFill="1" applyBorder="1" applyAlignment="1">
      <alignment horizontal="left" vertical="center" indent="1"/>
    </xf>
    <xf numFmtId="0" fontId="2" fillId="3" borderId="0" xfId="0" applyFont="1" applyFill="1" applyBorder="1" applyAlignment="1">
      <alignment horizontal="left" vertical="center" indent="1"/>
    </xf>
    <xf numFmtId="0" fontId="3" fillId="8" borderId="11" xfId="1" applyFont="1" applyFill="1" applyBorder="1" applyAlignment="1">
      <alignment horizontal="left" vertical="center" indent="1"/>
    </xf>
    <xf numFmtId="0" fontId="3" fillId="8" borderId="11" xfId="1" applyFont="1" applyFill="1" applyBorder="1" applyAlignment="1">
      <alignment horizontal="center" vertical="center"/>
    </xf>
    <xf numFmtId="41" fontId="2" fillId="8" borderId="11" xfId="4" applyFont="1" applyFill="1" applyBorder="1" applyAlignment="1">
      <alignment vertical="center"/>
    </xf>
    <xf numFmtId="14" fontId="3" fillId="8" borderId="11" xfId="1" applyNumberFormat="1" applyFont="1" applyFill="1" applyBorder="1" applyAlignment="1">
      <alignment horizontal="center" vertical="center"/>
    </xf>
    <xf numFmtId="0" fontId="10" fillId="3" borderId="0" xfId="1" applyFont="1" applyFill="1" applyBorder="1" applyAlignment="1">
      <alignment horizontal="left" vertical="center" indent="2"/>
    </xf>
    <xf numFmtId="169" fontId="3" fillId="5" borderId="11" xfId="1" applyNumberFormat="1" applyFont="1" applyFill="1" applyBorder="1" applyAlignment="1">
      <alignment horizontal="right" vertical="center" indent="1"/>
    </xf>
    <xf numFmtId="41" fontId="3" fillId="5" borderId="11" xfId="1" applyNumberFormat="1" applyFont="1" applyFill="1" applyBorder="1" applyAlignment="1">
      <alignment vertical="center"/>
    </xf>
    <xf numFmtId="0" fontId="3" fillId="5" borderId="11" xfId="1" applyFont="1" applyFill="1" applyBorder="1" applyAlignment="1">
      <alignment horizontal="left" vertical="center" indent="1"/>
    </xf>
    <xf numFmtId="0" fontId="3" fillId="5" borderId="0" xfId="1" applyFont="1" applyFill="1" applyBorder="1" applyAlignment="1">
      <alignment horizontal="left" vertical="center" indent="1"/>
    </xf>
    <xf numFmtId="0" fontId="3" fillId="8" borderId="18" xfId="1" applyFont="1" applyFill="1" applyBorder="1" applyAlignment="1">
      <alignment horizontal="center" vertical="center"/>
    </xf>
    <xf numFmtId="0" fontId="3" fillId="8" borderId="19" xfId="1" applyFont="1" applyFill="1" applyBorder="1" applyAlignment="1">
      <alignment horizontal="left" vertical="center" indent="1"/>
    </xf>
    <xf numFmtId="0" fontId="3" fillId="8" borderId="19" xfId="1" applyFont="1" applyFill="1" applyBorder="1" applyAlignment="1">
      <alignment horizontal="center" vertical="center"/>
    </xf>
    <xf numFmtId="0" fontId="3" fillId="5" borderId="19" xfId="1" applyFont="1" applyFill="1" applyBorder="1" applyAlignment="1">
      <alignment horizontal="left" vertical="center" indent="1"/>
    </xf>
    <xf numFmtId="14" fontId="3" fillId="8" borderId="19" xfId="1" applyNumberFormat="1" applyFont="1" applyFill="1" applyBorder="1" applyAlignment="1">
      <alignment horizontal="center" vertical="center"/>
    </xf>
    <xf numFmtId="41" fontId="2" fillId="8" borderId="19" xfId="4" applyFont="1" applyFill="1" applyBorder="1" applyAlignment="1">
      <alignment vertical="center"/>
    </xf>
    <xf numFmtId="169" fontId="3" fillId="5" borderId="19" xfId="1" applyNumberFormat="1" applyFont="1" applyFill="1" applyBorder="1" applyAlignment="1">
      <alignment horizontal="right" vertical="center" indent="1"/>
    </xf>
    <xf numFmtId="41" fontId="3" fillId="5" borderId="19" xfId="1" applyNumberFormat="1" applyFont="1" applyFill="1" applyBorder="1" applyAlignment="1">
      <alignment vertical="center"/>
    </xf>
    <xf numFmtId="0" fontId="3" fillId="5" borderId="18" xfId="1" applyFont="1" applyFill="1" applyBorder="1" applyAlignment="1">
      <alignment horizontal="left" vertical="center" indent="1"/>
    </xf>
    <xf numFmtId="0" fontId="3" fillId="8" borderId="5" xfId="1" applyFont="1" applyFill="1" applyBorder="1" applyAlignment="1">
      <alignment horizontal="center" vertical="center"/>
    </xf>
    <xf numFmtId="0" fontId="3" fillId="8" borderId="12" xfId="1" applyFont="1" applyFill="1" applyBorder="1" applyAlignment="1">
      <alignment horizontal="left" vertical="center" indent="1"/>
    </xf>
    <xf numFmtId="0" fontId="3" fillId="8" borderId="12" xfId="1" applyFont="1" applyFill="1" applyBorder="1" applyAlignment="1">
      <alignment horizontal="center" vertical="center"/>
    </xf>
    <xf numFmtId="0" fontId="3" fillId="5" borderId="12" xfId="1" applyFont="1" applyFill="1" applyBorder="1" applyAlignment="1">
      <alignment horizontal="left" vertical="center" indent="1"/>
    </xf>
    <xf numFmtId="14" fontId="3" fillId="8" borderId="12" xfId="1" applyNumberFormat="1" applyFont="1" applyFill="1" applyBorder="1" applyAlignment="1">
      <alignment horizontal="center" vertical="center"/>
    </xf>
    <xf numFmtId="41" fontId="2" fillId="8" borderId="12" xfId="4" applyFont="1" applyFill="1" applyBorder="1" applyAlignment="1">
      <alignment vertical="center"/>
    </xf>
    <xf numFmtId="169" fontId="3" fillId="5" borderId="12" xfId="1" applyNumberFormat="1" applyFont="1" applyFill="1" applyBorder="1" applyAlignment="1">
      <alignment horizontal="right" vertical="center" indent="1"/>
    </xf>
    <xf numFmtId="41" fontId="3" fillId="5" borderId="12" xfId="1" applyNumberFormat="1" applyFont="1" applyFill="1" applyBorder="1" applyAlignment="1">
      <alignment vertical="center"/>
    </xf>
    <xf numFmtId="0" fontId="3" fillId="5" borderId="5" xfId="1" applyFont="1" applyFill="1" applyBorder="1" applyAlignment="1">
      <alignment horizontal="left" vertical="center" indent="1"/>
    </xf>
    <xf numFmtId="0" fontId="5" fillId="3" borderId="0" xfId="0" applyFont="1" applyFill="1" applyAlignment="1">
      <alignment horizontal="left" vertical="center" indent="1"/>
    </xf>
    <xf numFmtId="0" fontId="10" fillId="3" borderId="3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left" vertical="center"/>
    </xf>
    <xf numFmtId="0" fontId="10" fillId="3" borderId="3" xfId="1" applyFont="1" applyFill="1" applyBorder="1" applyAlignment="1">
      <alignment horizontal="right" vertical="center" indent="1"/>
    </xf>
    <xf numFmtId="41" fontId="13" fillId="7" borderId="16" xfId="4" applyFont="1" applyFill="1" applyBorder="1" applyAlignment="1">
      <alignment vertical="center"/>
    </xf>
    <xf numFmtId="0" fontId="12" fillId="3" borderId="3" xfId="1" applyFont="1" applyFill="1" applyBorder="1" applyAlignment="1">
      <alignment vertical="center"/>
    </xf>
    <xf numFmtId="0" fontId="5" fillId="2" borderId="18" xfId="0" applyFont="1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left" vertical="center" indent="1"/>
    </xf>
    <xf numFmtId="0" fontId="5" fillId="3" borderId="18" xfId="0" applyFont="1" applyFill="1" applyBorder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left" vertical="center" indent="1"/>
    </xf>
    <xf numFmtId="41" fontId="2" fillId="6" borderId="7" xfId="0" applyNumberFormat="1" applyFont="1" applyFill="1" applyBorder="1" applyAlignment="1">
      <alignment vertical="center"/>
    </xf>
    <xf numFmtId="41" fontId="2" fillId="6" borderId="2" xfId="0" applyNumberFormat="1" applyFont="1" applyFill="1" applyBorder="1" applyAlignment="1">
      <alignment vertical="center"/>
    </xf>
    <xf numFmtId="41" fontId="2" fillId="6" borderId="6" xfId="0" applyNumberFormat="1" applyFont="1" applyFill="1" applyBorder="1" applyAlignment="1">
      <alignment vertical="center"/>
    </xf>
    <xf numFmtId="170" fontId="2" fillId="5" borderId="2" xfId="0" applyNumberFormat="1" applyFont="1" applyFill="1" applyBorder="1" applyAlignment="1">
      <alignment vertical="center"/>
    </xf>
    <xf numFmtId="171" fontId="2" fillId="5" borderId="2" xfId="0" applyNumberFormat="1" applyFont="1" applyFill="1" applyBorder="1" applyAlignment="1">
      <alignment vertical="center"/>
    </xf>
    <xf numFmtId="41" fontId="2" fillId="5" borderId="7" xfId="0" applyNumberFormat="1" applyFont="1" applyFill="1" applyBorder="1" applyAlignment="1">
      <alignment vertical="center"/>
    </xf>
    <xf numFmtId="41" fontId="2" fillId="5" borderId="2" xfId="0" applyNumberFormat="1" applyFont="1" applyFill="1" applyBorder="1" applyAlignment="1">
      <alignment vertical="center"/>
    </xf>
    <xf numFmtId="41" fontId="2" fillId="5" borderId="6" xfId="0" applyNumberFormat="1" applyFont="1" applyFill="1" applyBorder="1" applyAlignment="1">
      <alignment vertical="center"/>
    </xf>
    <xf numFmtId="0" fontId="10" fillId="2" borderId="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41" fontId="10" fillId="2" borderId="11" xfId="4" applyFont="1" applyFill="1" applyBorder="1" applyAlignment="1">
      <alignment horizontal="center" vertical="center" wrapText="1"/>
    </xf>
    <xf numFmtId="14" fontId="13" fillId="8" borderId="0" xfId="1" applyNumberFormat="1" applyFont="1" applyFill="1" applyBorder="1" applyAlignment="1">
      <alignment horizontal="left" vertical="center" indent="1"/>
    </xf>
    <xf numFmtId="41" fontId="2" fillId="0" borderId="0" xfId="4" applyFont="1" applyBorder="1" applyAlignment="1">
      <alignment vertical="center"/>
    </xf>
    <xf numFmtId="10" fontId="13" fillId="8" borderId="0" xfId="1" applyNumberFormat="1" applyFont="1" applyFill="1" applyBorder="1" applyAlignment="1">
      <alignment horizontal="left" vertical="center" indent="1"/>
    </xf>
    <xf numFmtId="15" fontId="2" fillId="0" borderId="0" xfId="4" applyNumberFormat="1" applyFont="1" applyBorder="1" applyAlignment="1">
      <alignment vertical="center"/>
    </xf>
    <xf numFmtId="15" fontId="3" fillId="0" borderId="0" xfId="1" applyNumberFormat="1" applyFont="1" applyBorder="1" applyAlignment="1">
      <alignment vertical="center"/>
    </xf>
    <xf numFmtId="0" fontId="3" fillId="0" borderId="0" xfId="1" applyNumberFormat="1" applyFont="1" applyBorder="1" applyAlignment="1">
      <alignment vertical="center"/>
    </xf>
    <xf numFmtId="0" fontId="10" fillId="3" borderId="5" xfId="1" applyFont="1" applyFill="1" applyBorder="1" applyAlignment="1">
      <alignment horizontal="left" vertical="center" indent="2"/>
    </xf>
    <xf numFmtId="0" fontId="10" fillId="3" borderId="5" xfId="1" applyFont="1" applyFill="1" applyBorder="1" applyAlignment="1">
      <alignment horizontal="left" vertical="center" indent="1"/>
    </xf>
    <xf numFmtId="0" fontId="2" fillId="3" borderId="5" xfId="0" applyFont="1" applyFill="1" applyBorder="1" applyAlignment="1">
      <alignment horizontal="left" vertical="center" indent="1"/>
    </xf>
    <xf numFmtId="0" fontId="2" fillId="3" borderId="5" xfId="0" applyFont="1" applyFill="1" applyBorder="1" applyAlignment="1">
      <alignment vertical="center"/>
    </xf>
    <xf numFmtId="10" fontId="13" fillId="8" borderId="5" xfId="1" applyNumberFormat="1" applyFont="1" applyFill="1" applyBorder="1" applyAlignment="1">
      <alignment horizontal="left" vertical="center" indent="1"/>
    </xf>
    <xf numFmtId="15" fontId="2" fillId="0" borderId="5" xfId="4" applyNumberFormat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0" fontId="0" fillId="4" borderId="0" xfId="0" applyFill="1" applyAlignment="1">
      <alignment horizontal="left" vertical="center" indent="1"/>
    </xf>
    <xf numFmtId="0" fontId="0" fillId="4" borderId="0" xfId="0" applyFill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0" fillId="5" borderId="0" xfId="0" applyFill="1" applyAlignment="1">
      <alignment horizontal="left" vertical="center" indent="1"/>
    </xf>
    <xf numFmtId="168" fontId="0" fillId="9" borderId="0" xfId="0" applyNumberFormat="1" applyFill="1" applyAlignment="1">
      <alignment vertical="center"/>
    </xf>
    <xf numFmtId="0" fontId="6" fillId="2" borderId="16" xfId="0" applyFont="1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1" xfId="0" applyFill="1" applyBorder="1" applyAlignment="1">
      <alignment horizontal="left" vertical="center" indent="1"/>
    </xf>
    <xf numFmtId="168" fontId="0" fillId="5" borderId="11" xfId="0" applyNumberFormat="1" applyFill="1" applyBorder="1" applyAlignment="1">
      <alignment vertical="center"/>
    </xf>
    <xf numFmtId="168" fontId="0" fillId="6" borderId="11" xfId="0" applyNumberFormat="1" applyFill="1" applyBorder="1" applyAlignment="1">
      <alignment vertical="center"/>
    </xf>
    <xf numFmtId="168" fontId="0" fillId="9" borderId="11" xfId="0" applyNumberFormat="1" applyFill="1" applyBorder="1" applyAlignment="1">
      <alignment vertical="center"/>
    </xf>
    <xf numFmtId="168" fontId="0" fillId="9" borderId="2" xfId="0" applyNumberFormat="1" applyFill="1" applyBorder="1" applyAlignment="1">
      <alignment horizontal="left" vertical="center" indent="1"/>
    </xf>
    <xf numFmtId="10" fontId="0" fillId="9" borderId="6" xfId="0" applyNumberFormat="1" applyFill="1" applyBorder="1" applyAlignment="1">
      <alignment horizontal="left" vertical="center" indent="1"/>
    </xf>
    <xf numFmtId="0" fontId="0" fillId="5" borderId="0" xfId="0" applyFill="1" applyBorder="1" applyAlignment="1">
      <alignment horizontal="right" vertical="center" indent="1"/>
    </xf>
    <xf numFmtId="168" fontId="0" fillId="6" borderId="0" xfId="0" applyNumberFormat="1" applyFill="1" applyBorder="1" applyAlignment="1">
      <alignment vertical="center"/>
    </xf>
    <xf numFmtId="0" fontId="0" fillId="5" borderId="5" xfId="0" applyFill="1" applyBorder="1" applyAlignment="1">
      <alignment horizontal="right" vertical="center" indent="1"/>
    </xf>
    <xf numFmtId="0" fontId="0" fillId="5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left" vertical="center" indent="1"/>
    </xf>
    <xf numFmtId="168" fontId="0" fillId="5" borderId="12" xfId="0" applyNumberFormat="1" applyFill="1" applyBorder="1" applyAlignment="1">
      <alignment vertical="center"/>
    </xf>
    <xf numFmtId="168" fontId="0" fillId="6" borderId="12" xfId="0" applyNumberFormat="1" applyFill="1" applyBorder="1" applyAlignment="1">
      <alignment vertical="center"/>
    </xf>
    <xf numFmtId="168" fontId="0" fillId="6" borderId="5" xfId="0" applyNumberFormat="1" applyFill="1" applyBorder="1" applyAlignment="1">
      <alignment vertical="center"/>
    </xf>
    <xf numFmtId="0" fontId="6" fillId="12" borderId="0" xfId="0" applyFont="1" applyFill="1" applyAlignment="1">
      <alignment horizontal="center" vertical="center"/>
    </xf>
    <xf numFmtId="0" fontId="0" fillId="0" borderId="0" xfId="0" quotePrefix="1" applyAlignment="1">
      <alignment vertical="center"/>
    </xf>
    <xf numFmtId="0" fontId="0" fillId="5" borderId="2" xfId="0" applyFill="1" applyBorder="1" applyAlignment="1">
      <alignment horizontal="left" vertical="center" indent="1"/>
    </xf>
    <xf numFmtId="0" fontId="0" fillId="5" borderId="0" xfId="0" applyFill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6" fillId="11" borderId="0" xfId="0" applyFont="1" applyFill="1" applyAlignment="1">
      <alignment horizontal="left" vertical="center" indent="1"/>
    </xf>
    <xf numFmtId="37" fontId="0" fillId="5" borderId="11" xfId="0" applyNumberFormat="1" applyFill="1" applyBorder="1" applyAlignment="1">
      <alignment horizontal="center" vertical="center"/>
    </xf>
    <xf numFmtId="0" fontId="11" fillId="11" borderId="12" xfId="0" applyFont="1" applyFill="1" applyBorder="1" applyAlignment="1">
      <alignment horizontal="center" vertical="center"/>
    </xf>
    <xf numFmtId="37" fontId="0" fillId="5" borderId="5" xfId="0" applyNumberFormat="1" applyFill="1" applyBorder="1" applyAlignment="1">
      <alignment vertical="center"/>
    </xf>
    <xf numFmtId="0" fontId="6" fillId="11" borderId="0" xfId="0" applyFont="1" applyFill="1" applyAlignment="1">
      <alignment horizontal="center" vertical="center"/>
    </xf>
    <xf numFmtId="0" fontId="6" fillId="11" borderId="11" xfId="0" applyFont="1" applyFill="1" applyBorder="1" applyAlignment="1">
      <alignment horizontal="center" vertical="center"/>
    </xf>
    <xf numFmtId="0" fontId="0" fillId="5" borderId="18" xfId="0" applyFill="1" applyBorder="1" applyAlignment="1">
      <alignment horizontal="left" vertical="center" indent="1"/>
    </xf>
    <xf numFmtId="37" fontId="0" fillId="9" borderId="19" xfId="0" applyNumberFormat="1" applyFill="1" applyBorder="1" applyAlignment="1">
      <alignment vertical="center"/>
    </xf>
    <xf numFmtId="37" fontId="0" fillId="5" borderId="18" xfId="0" applyNumberFormat="1" applyFill="1" applyBorder="1" applyAlignment="1">
      <alignment vertical="center"/>
    </xf>
    <xf numFmtId="37" fontId="0" fillId="9" borderId="11" xfId="0" applyNumberFormat="1" applyFill="1" applyBorder="1" applyAlignment="1">
      <alignment vertical="center"/>
    </xf>
    <xf numFmtId="37" fontId="0" fillId="5" borderId="0" xfId="0" applyNumberFormat="1" applyFill="1" applyBorder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horizontal="left" vertical="center" indent="3"/>
    </xf>
    <xf numFmtId="0" fontId="0" fillId="5" borderId="5" xfId="0" applyFill="1" applyBorder="1" applyAlignment="1">
      <alignment horizontal="left" vertical="center" indent="1"/>
    </xf>
    <xf numFmtId="37" fontId="0" fillId="9" borderId="12" xfId="0" applyNumberFormat="1" applyFill="1" applyBorder="1" applyAlignment="1">
      <alignment vertical="center"/>
    </xf>
    <xf numFmtId="0" fontId="6" fillId="11" borderId="0" xfId="0" applyFont="1" applyFill="1" applyAlignment="1">
      <alignment horizontal="right" vertical="center" indent="1"/>
    </xf>
    <xf numFmtId="37" fontId="0" fillId="6" borderId="11" xfId="0" applyNumberFormat="1" applyFill="1" applyBorder="1" applyAlignment="1">
      <alignment vertical="center"/>
    </xf>
    <xf numFmtId="37" fontId="11" fillId="11" borderId="0" xfId="0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10" borderId="0" xfId="0" applyFont="1" applyFill="1" applyAlignment="1">
      <alignment horizontal="left" vertical="center" indent="1"/>
    </xf>
    <xf numFmtId="0" fontId="3" fillId="10" borderId="0" xfId="0" applyFont="1" applyFill="1" applyAlignment="1">
      <alignment vertical="center"/>
    </xf>
    <xf numFmtId="0" fontId="0" fillId="9" borderId="0" xfId="0" applyFill="1" applyAlignment="1">
      <alignment horizontal="left" vertical="center" indent="1"/>
    </xf>
    <xf numFmtId="0" fontId="11" fillId="11" borderId="5" xfId="0" applyFont="1" applyFill="1" applyBorder="1" applyAlignment="1">
      <alignment horizontal="center" vertical="center"/>
    </xf>
    <xf numFmtId="37" fontId="0" fillId="5" borderId="0" xfId="0" applyNumberFormat="1" applyFill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37" fontId="3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 indent="1"/>
    </xf>
    <xf numFmtId="0" fontId="3" fillId="2" borderId="0" xfId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0" xfId="1" applyFont="1" applyFill="1" applyBorder="1" applyAlignment="1">
      <alignment horizontal="left" vertical="center" indent="1"/>
    </xf>
    <xf numFmtId="37" fontId="3" fillId="5" borderId="2" xfId="1" applyNumberFormat="1" applyFont="1" applyFill="1" applyBorder="1" applyAlignment="1">
      <alignment horizontal="right" vertical="center" indent="1"/>
    </xf>
    <xf numFmtId="10" fontId="3" fillId="5" borderId="2" xfId="1" applyNumberFormat="1" applyFont="1" applyFill="1" applyBorder="1" applyAlignment="1">
      <alignment horizontal="right" vertical="center" indent="1"/>
    </xf>
    <xf numFmtId="164" fontId="3" fillId="5" borderId="2" xfId="1" applyNumberFormat="1" applyFont="1" applyFill="1" applyBorder="1" applyAlignment="1">
      <alignment horizontal="right" vertical="center" indent="1"/>
    </xf>
    <xf numFmtId="0" fontId="6" fillId="3" borderId="0" xfId="1" applyFont="1" applyFill="1" applyBorder="1" applyAlignment="1">
      <alignment horizontal="left" vertical="center" indent="1"/>
    </xf>
    <xf numFmtId="0" fontId="6" fillId="2" borderId="0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left" vertical="center" indent="1"/>
    </xf>
    <xf numFmtId="37" fontId="3" fillId="5" borderId="6" xfId="1" applyNumberFormat="1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vertical="center"/>
    </xf>
    <xf numFmtId="37" fontId="3" fillId="6" borderId="2" xfId="1" applyNumberFormat="1" applyFont="1" applyFill="1" applyBorder="1" applyAlignment="1">
      <alignment horizontal="right" vertical="center" indent="1"/>
    </xf>
    <xf numFmtId="0" fontId="3" fillId="13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6" applyFont="1" applyFill="1" applyAlignment="1">
      <alignment vertical="center"/>
    </xf>
    <xf numFmtId="0" fontId="3" fillId="0" borderId="0" xfId="6" applyFont="1" applyFill="1" applyBorder="1" applyAlignment="1">
      <alignment vertical="center"/>
    </xf>
    <xf numFmtId="0" fontId="7" fillId="0" borderId="0" xfId="6" applyFont="1" applyFill="1" applyAlignment="1">
      <alignment vertical="center"/>
    </xf>
    <xf numFmtId="0" fontId="5" fillId="2" borderId="0" xfId="6" applyFont="1" applyFill="1" applyBorder="1" applyAlignment="1">
      <alignment horizontal="left" vertical="center" indent="1"/>
    </xf>
    <xf numFmtId="168" fontId="3" fillId="4" borderId="0" xfId="6" applyNumberFormat="1" applyFont="1" applyFill="1" applyBorder="1" applyAlignment="1">
      <alignment vertical="center"/>
    </xf>
    <xf numFmtId="0" fontId="6" fillId="12" borderId="0" xfId="6" applyFont="1" applyFill="1" applyBorder="1" applyAlignment="1">
      <alignment horizontal="right" vertical="center" indent="1"/>
    </xf>
    <xf numFmtId="168" fontId="3" fillId="14" borderId="0" xfId="6" applyNumberFormat="1" applyFont="1" applyFill="1" applyBorder="1" applyAlignment="1">
      <alignment vertical="center"/>
    </xf>
    <xf numFmtId="0" fontId="4" fillId="0" borderId="0" xfId="6" applyFont="1" applyFill="1" applyBorder="1" applyAlignment="1">
      <alignment horizontal="left" vertical="center"/>
    </xf>
    <xf numFmtId="168" fontId="3" fillId="15" borderId="11" xfId="6" applyNumberFormat="1" applyFont="1" applyFill="1" applyBorder="1" applyAlignment="1">
      <alignment vertical="center"/>
    </xf>
    <xf numFmtId="0" fontId="6" fillId="12" borderId="18" xfId="6" applyFont="1" applyFill="1" applyBorder="1" applyAlignment="1">
      <alignment horizontal="right" vertical="center" indent="1"/>
    </xf>
    <xf numFmtId="168" fontId="3" fillId="15" borderId="19" xfId="6" applyNumberFormat="1" applyFont="1" applyFill="1" applyBorder="1" applyAlignment="1">
      <alignment vertical="center"/>
    </xf>
    <xf numFmtId="168" fontId="3" fillId="14" borderId="18" xfId="6" applyNumberFormat="1" applyFont="1" applyFill="1" applyBorder="1" applyAlignment="1">
      <alignment vertical="center"/>
    </xf>
    <xf numFmtId="0" fontId="5" fillId="2" borderId="3" xfId="6" applyFont="1" applyFill="1" applyBorder="1" applyAlignment="1">
      <alignment horizontal="left" vertical="center" indent="1"/>
    </xf>
    <xf numFmtId="168" fontId="3" fillId="4" borderId="3" xfId="6" applyNumberFormat="1" applyFont="1" applyFill="1" applyBorder="1" applyAlignment="1">
      <alignment vertical="center"/>
    </xf>
    <xf numFmtId="168" fontId="3" fillId="14" borderId="11" xfId="6" applyNumberFormat="1" applyFont="1" applyFill="1" applyBorder="1" applyAlignment="1">
      <alignment vertical="center"/>
    </xf>
    <xf numFmtId="168" fontId="3" fillId="14" borderId="16" xfId="6" applyNumberFormat="1" applyFont="1" applyFill="1" applyBorder="1" applyAlignment="1">
      <alignment vertical="center"/>
    </xf>
    <xf numFmtId="0" fontId="6" fillId="3" borderId="5" xfId="6" applyFont="1" applyFill="1" applyBorder="1" applyAlignment="1">
      <alignment horizontal="center" vertical="center"/>
    </xf>
    <xf numFmtId="0" fontId="6" fillId="3" borderId="12" xfId="6" applyFont="1" applyFill="1" applyBorder="1" applyAlignment="1">
      <alignment horizontal="center" vertical="center"/>
    </xf>
    <xf numFmtId="0" fontId="5" fillId="0" borderId="0" xfId="6" applyFont="1" applyFill="1" applyBorder="1" applyAlignment="1">
      <alignment vertical="center"/>
    </xf>
    <xf numFmtId="14" fontId="0" fillId="0" borderId="0" xfId="0" applyNumberFormat="1" applyAlignment="1">
      <alignment horizontal="left" vertical="center" indent="1"/>
    </xf>
    <xf numFmtId="168" fontId="0" fillId="0" borderId="0" xfId="0" applyNumberFormat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168" fontId="18" fillId="3" borderId="0" xfId="0" applyNumberFormat="1" applyFont="1" applyFill="1" applyAlignment="1">
      <alignment vertical="center"/>
    </xf>
    <xf numFmtId="168" fontId="0" fillId="4" borderId="0" xfId="0" applyNumberFormat="1" applyFill="1" applyAlignment="1">
      <alignment vertical="center"/>
    </xf>
    <xf numFmtId="0" fontId="19" fillId="2" borderId="0" xfId="0" applyFont="1" applyFill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left" vertical="center" indent="1"/>
    </xf>
    <xf numFmtId="168" fontId="0" fillId="4" borderId="18" xfId="0" applyNumberFormat="1" applyFill="1" applyBorder="1" applyAlignment="1">
      <alignment vertical="center"/>
    </xf>
    <xf numFmtId="0" fontId="0" fillId="4" borderId="19" xfId="0" applyFill="1" applyBorder="1" applyAlignment="1">
      <alignment horizontal="left" vertical="center" indent="1"/>
    </xf>
    <xf numFmtId="168" fontId="0" fillId="5" borderId="18" xfId="0" applyNumberFormat="1" applyFill="1" applyBorder="1" applyAlignment="1">
      <alignment vertical="center"/>
    </xf>
    <xf numFmtId="168" fontId="0" fillId="4" borderId="0" xfId="0" applyNumberFormat="1" applyFill="1" applyBorder="1" applyAlignment="1">
      <alignment vertical="center"/>
    </xf>
    <xf numFmtId="168" fontId="0" fillId="5" borderId="0" xfId="0" applyNumberFormat="1" applyFill="1" applyBorder="1" applyAlignment="1">
      <alignment vertical="center"/>
    </xf>
    <xf numFmtId="168" fontId="0" fillId="4" borderId="5" xfId="0" applyNumberFormat="1" applyFill="1" applyBorder="1" applyAlignment="1">
      <alignment vertical="center"/>
    </xf>
    <xf numFmtId="0" fontId="0" fillId="4" borderId="12" xfId="0" applyFill="1" applyBorder="1" applyAlignment="1">
      <alignment horizontal="left" vertical="center" indent="1"/>
    </xf>
    <xf numFmtId="168" fontId="0" fillId="5" borderId="5" xfId="0" applyNumberFormat="1" applyFill="1" applyBorder="1" applyAlignment="1">
      <alignment vertical="center"/>
    </xf>
    <xf numFmtId="168" fontId="0" fillId="4" borderId="7" xfId="0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0" fontId="19" fillId="3" borderId="0" xfId="0" applyFont="1" applyFill="1" applyAlignment="1">
      <alignment horizontal="right" vertical="center" indent="1"/>
    </xf>
    <xf numFmtId="172" fontId="0" fillId="9" borderId="19" xfId="0" applyNumberFormat="1" applyFill="1" applyBorder="1" applyAlignment="1">
      <alignment vertical="center"/>
    </xf>
    <xf numFmtId="172" fontId="0" fillId="5" borderId="18" xfId="0" applyNumberFormat="1" applyFill="1" applyBorder="1" applyAlignment="1">
      <alignment vertical="center"/>
    </xf>
    <xf numFmtId="172" fontId="0" fillId="9" borderId="11" xfId="0" applyNumberFormat="1" applyFill="1" applyBorder="1" applyAlignment="1">
      <alignment vertical="center"/>
    </xf>
    <xf numFmtId="172" fontId="0" fillId="5" borderId="0" xfId="0" applyNumberFormat="1" applyFill="1" applyBorder="1" applyAlignment="1">
      <alignment vertical="center"/>
    </xf>
    <xf numFmtId="172" fontId="0" fillId="9" borderId="12" xfId="0" applyNumberFormat="1" applyFill="1" applyBorder="1" applyAlignment="1">
      <alignment vertical="center"/>
    </xf>
    <xf numFmtId="172" fontId="0" fillId="5" borderId="5" xfId="0" applyNumberFormat="1" applyFill="1" applyBorder="1" applyAlignment="1">
      <alignment vertical="center"/>
    </xf>
    <xf numFmtId="172" fontId="0" fillId="6" borderId="11" xfId="0" applyNumberFormat="1" applyFill="1" applyBorder="1" applyAlignment="1">
      <alignment vertical="center"/>
    </xf>
    <xf numFmtId="172" fontId="11" fillId="11" borderId="0" xfId="0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10" fillId="2" borderId="1" xfId="2" applyFont="1" applyFill="1" applyBorder="1" applyAlignment="1">
      <alignment horizontal="center" vertical="center"/>
    </xf>
    <xf numFmtId="0" fontId="10" fillId="2" borderId="9" xfId="2" applyFont="1" applyFill="1" applyBorder="1" applyAlignment="1">
      <alignment horizontal="center" vertical="center"/>
    </xf>
    <xf numFmtId="0" fontId="10" fillId="2" borderId="13" xfId="2" applyFont="1" applyFill="1" applyBorder="1" applyAlignment="1">
      <alignment horizontal="center" vertical="center" wrapText="1"/>
    </xf>
    <xf numFmtId="0" fontId="10" fillId="2" borderId="15" xfId="2" applyFont="1" applyFill="1" applyBorder="1" applyAlignment="1">
      <alignment horizontal="center" vertical="center" wrapText="1"/>
    </xf>
    <xf numFmtId="0" fontId="15" fillId="7" borderId="0" xfId="6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right" vertical="center" indent="1"/>
    </xf>
    <xf numFmtId="0" fontId="6" fillId="3" borderId="0" xfId="0" applyFont="1" applyFill="1" applyAlignment="1">
      <alignment horizontal="left" vertical="center" indent="1"/>
    </xf>
    <xf numFmtId="1" fontId="7" fillId="0" borderId="0" xfId="5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20" fillId="4" borderId="0" xfId="0" applyFont="1" applyFill="1" applyAlignment="1">
      <alignment horizontal="center" vertical="center"/>
    </xf>
  </cellXfs>
  <cellStyles count="8">
    <cellStyle name="Comma [0] 2" xfId="4"/>
    <cellStyle name="Comma 2" xfId="7"/>
    <cellStyle name="Normal" xfId="0" builtinId="0"/>
    <cellStyle name="Normal 2 2" xfId="1"/>
    <cellStyle name="Normal_BAB08" xfId="2"/>
    <cellStyle name="Normal_Bab16" xfId="5"/>
    <cellStyle name="Normal_SOAL" xfId="6"/>
    <cellStyle name="Percent 2" xfId="3"/>
  </cellStyles>
  <dxfs count="8">
    <dxf>
      <font>
        <b val="0"/>
        <i val="0"/>
        <color theme="1"/>
      </font>
      <fill>
        <patternFill>
          <bgColor theme="8" tint="0.59996337778862885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ont>
        <b val="0"/>
        <i val="0"/>
        <color theme="1"/>
      </font>
      <fill>
        <patternFill>
          <bgColor theme="8" tint="0.59996337778862885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4" tint="0.39994506668294322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39994506668294322"/>
        </patternFill>
      </fill>
      <border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KASUS3!$F$3</c:f>
          <c:strCache>
            <c:ptCount val="1"/>
            <c:pt idx="0">
              <c:v>Perbandingan Penjualan Mei dengan Juni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KASUS3!$F$8</c:f>
              <c:strCache>
                <c:ptCount val="1"/>
                <c:pt idx="0">
                  <c:v>Penjualan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KASUS3!$G$7:$I$7</c:f>
              <c:strCache>
                <c:ptCount val="3"/>
                <c:pt idx="0">
                  <c:v>Mei</c:v>
                </c:pt>
                <c:pt idx="1">
                  <c:v>Selisih</c:v>
                </c:pt>
                <c:pt idx="2">
                  <c:v>Juni</c:v>
                </c:pt>
              </c:strCache>
            </c:strRef>
          </c:cat>
          <c:val>
            <c:numRef>
              <c:f>KASUS3!$G$8:$I$8</c:f>
              <c:numCache>
                <c:formatCode>#,##0_);\(#,##0\)</c:formatCode>
                <c:ptCount val="3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24-4DDB-9D8B-F3C8E6AB3D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17848408"/>
        <c:axId val="303158664"/>
      </c:barChart>
      <c:catAx>
        <c:axId val="517848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303158664"/>
        <c:crosses val="autoZero"/>
        <c:auto val="1"/>
        <c:lblAlgn val="ctr"/>
        <c:lblOffset val="100"/>
        <c:noMultiLvlLbl val="0"/>
      </c:catAx>
      <c:valAx>
        <c:axId val="303158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7848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KASUS5!$B$3</c:f>
          <c:strCache>
            <c:ptCount val="1"/>
            <c:pt idx="0">
              <c:v>UD SUMBER HASIL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KASUS5!$C$4</c:f>
              <c:strCache>
                <c:ptCount val="1"/>
                <c:pt idx="0">
                  <c:v>Transaksi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KASUS5!$B$5:$B$16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KASUS5!$C$5:$C$16</c:f>
              <c:numCache>
                <c:formatCode>#,##0_);\(#,##0\)</c:formatCode>
                <c:ptCount val="12"/>
                <c:pt idx="0">
                  <c:v>32540000</c:v>
                </c:pt>
                <c:pt idx="1">
                  <c:v>41250000</c:v>
                </c:pt>
                <c:pt idx="2">
                  <c:v>29750000</c:v>
                </c:pt>
                <c:pt idx="3">
                  <c:v>37500000</c:v>
                </c:pt>
                <c:pt idx="4">
                  <c:v>44150000</c:v>
                </c:pt>
                <c:pt idx="5">
                  <c:v>52500000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004-48C1-BF8F-35C70765475F}"/>
            </c:ext>
          </c:extLst>
        </c:ser>
        <c:ser>
          <c:idx val="1"/>
          <c:order val="1"/>
          <c:tx>
            <c:strRef>
              <c:f>KASUS5!$D$4</c:f>
              <c:strCache>
                <c:ptCount val="1"/>
                <c:pt idx="0">
                  <c:v>Selisih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KASUS5!$B$5:$B$16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KASUS5!$D$5:$D$16</c:f>
              <c:numCache>
                <c:formatCode>#,##0_);\(#,##0\)</c:formatCode>
                <c:ptCount val="12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004-48C1-BF8F-35C707654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303160232"/>
        <c:axId val="673054816"/>
      </c:barChart>
      <c:catAx>
        <c:axId val="303160232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673054816"/>
        <c:crosses val="autoZero"/>
        <c:auto val="1"/>
        <c:lblAlgn val="ctr"/>
        <c:lblOffset val="100"/>
        <c:noMultiLvlLbl val="0"/>
      </c:catAx>
      <c:valAx>
        <c:axId val="67305481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303160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Scroll" dx="22" fmlaLink="$D$4" horiz="1" inc="10" max="150" min="10" page="10" val="150"/>
</file>

<file path=xl/ctrlProps/ctrlProp10.xml><?xml version="1.0" encoding="utf-8"?>
<formControlPr xmlns="http://schemas.microsoft.com/office/spreadsheetml/2009/9/main" objectType="Scroll" dx="22" fmlaLink="$A$9" horiz="1" max="300" min="120" page="10" val="120"/>
</file>

<file path=xl/ctrlProps/ctrlProp11.xml><?xml version="1.0" encoding="utf-8"?>
<formControlPr xmlns="http://schemas.microsoft.com/office/spreadsheetml/2009/9/main" objectType="Scroll" dx="22" fmlaLink="$E$4" horiz="1" inc="5" max="500" min="100" page="10" val="200"/>
</file>

<file path=xl/ctrlProps/ctrlProp12.xml><?xml version="1.0" encoding="utf-8"?>
<formControlPr xmlns="http://schemas.microsoft.com/office/spreadsheetml/2009/9/main" objectType="Scroll" dx="22" fmlaLink="$E$5" horiz="1" max="30" min="10" page="10" val="30"/>
</file>

<file path=xl/ctrlProps/ctrlProp13.xml><?xml version="1.0" encoding="utf-8"?>
<formControlPr xmlns="http://schemas.microsoft.com/office/spreadsheetml/2009/9/main" objectType="Scroll" dx="22" fmlaLink="$E$6" horiz="1" max="40" min="10" page="10" val="40"/>
</file>

<file path=xl/ctrlProps/ctrlProp14.xml><?xml version="1.0" encoding="utf-8"?>
<formControlPr xmlns="http://schemas.microsoft.com/office/spreadsheetml/2009/9/main" objectType="Scroll" dx="22" fmlaLink="$E$7" horiz="1" inc="25" max="3000" min="750" page="10" val="750"/>
</file>

<file path=xl/ctrlProps/ctrlProp15.xml><?xml version="1.0" encoding="utf-8"?>
<formControlPr xmlns="http://schemas.microsoft.com/office/spreadsheetml/2009/9/main" objectType="Scroll" dx="22" fmlaLink="$E$9" horiz="1" max="600" min="200" page="10" val="240"/>
</file>

<file path=xl/ctrlProps/ctrlProp16.xml><?xml version="1.0" encoding="utf-8"?>
<formControlPr xmlns="http://schemas.microsoft.com/office/spreadsheetml/2009/9/main" objectType="Scroll" dx="22" fmlaLink="$A$5" horiz="1" inc="5" max="250" min="75" page="10" val="150"/>
</file>

<file path=xl/ctrlProps/ctrlProp17.xml><?xml version="1.0" encoding="utf-8"?>
<formControlPr xmlns="http://schemas.microsoft.com/office/spreadsheetml/2009/9/main" objectType="Scroll" dx="22" fmlaLink="$A$6" horiz="1" inc="5" max="250" min="75" page="10" val="120"/>
</file>

<file path=xl/ctrlProps/ctrlProp18.xml><?xml version="1.0" encoding="utf-8"?>
<formControlPr xmlns="http://schemas.microsoft.com/office/spreadsheetml/2009/9/main" objectType="Scroll" dx="22" fmlaLink="$A$7" horiz="1" inc="5" max="250" min="75" page="10" val="75"/>
</file>

<file path=xl/ctrlProps/ctrlProp19.xml><?xml version="1.0" encoding="utf-8"?>
<formControlPr xmlns="http://schemas.microsoft.com/office/spreadsheetml/2009/9/main" objectType="Scroll" dx="22" fmlaLink="$E$5" horiz="1" inc="5" max="500" min="100" page="10" val="300"/>
</file>

<file path=xl/ctrlProps/ctrlProp2.xml><?xml version="1.0" encoding="utf-8"?>
<formControlPr xmlns="http://schemas.microsoft.com/office/spreadsheetml/2009/9/main" objectType="Scroll" dx="22" fmlaLink="$A$3" horiz="1" max="3" min="1" page="10"/>
</file>

<file path=xl/ctrlProps/ctrlProp20.xml><?xml version="1.0" encoding="utf-8"?>
<formControlPr xmlns="http://schemas.microsoft.com/office/spreadsheetml/2009/9/main" objectType="Scroll" dx="22" fmlaLink="$E$6" horiz="1" inc="5" max="500" min="100" page="10" val="180"/>
</file>

<file path=xl/ctrlProps/ctrlProp21.xml><?xml version="1.0" encoding="utf-8"?>
<formControlPr xmlns="http://schemas.microsoft.com/office/spreadsheetml/2009/9/main" objectType="Scroll" dx="22" fmlaLink="$E$7" horiz="1" inc="5" max="500" min="100" page="10" val="125"/>
</file>

<file path=xl/ctrlProps/ctrlProp22.xml><?xml version="1.0" encoding="utf-8"?>
<formControlPr xmlns="http://schemas.microsoft.com/office/spreadsheetml/2009/9/main" objectType="Scroll" dx="22" fmlaLink="$A$5" horiz="1" inc="5" max="40" min="20" page="10" val="25"/>
</file>

<file path=xl/ctrlProps/ctrlProp23.xml><?xml version="1.0" encoding="utf-8"?>
<formControlPr xmlns="http://schemas.microsoft.com/office/spreadsheetml/2009/9/main" objectType="Scroll" dx="22" fmlaLink="$A$4" horiz="1" max="200" min="15" page="10" val="80"/>
</file>

<file path=xl/ctrlProps/ctrlProp24.xml><?xml version="1.0" encoding="utf-8"?>
<formControlPr xmlns="http://schemas.microsoft.com/office/spreadsheetml/2009/9/main" objectType="Scroll" dx="22" fmlaLink="$A$7" horiz="1" inc="25" max="1500" min="700" page="10" val="1000"/>
</file>

<file path=xl/ctrlProps/ctrlProp25.xml><?xml version="1.0" encoding="utf-8"?>
<formControlPr xmlns="http://schemas.microsoft.com/office/spreadsheetml/2009/9/main" objectType="Scroll" dx="22" fmlaLink="$D$8" horiz="1" max="5" min="2" page="10" val="4"/>
</file>

<file path=xl/ctrlProps/ctrlProp26.xml><?xml version="1.0" encoding="utf-8"?>
<formControlPr xmlns="http://schemas.microsoft.com/office/spreadsheetml/2009/9/main" objectType="Scroll" dx="22" fmlaLink="$A$5" horiz="1" inc="5" max="40" min="20" page="10" val="25"/>
</file>

<file path=xl/ctrlProps/ctrlProp27.xml><?xml version="1.0" encoding="utf-8"?>
<formControlPr xmlns="http://schemas.microsoft.com/office/spreadsheetml/2009/9/main" objectType="Scroll" dx="22" fmlaLink="$A$4" horiz="1" max="200" min="15" page="10" val="80"/>
</file>

<file path=xl/ctrlProps/ctrlProp28.xml><?xml version="1.0" encoding="utf-8"?>
<formControlPr xmlns="http://schemas.microsoft.com/office/spreadsheetml/2009/9/main" objectType="Scroll" dx="22" fmlaLink="$A$7" horiz="1" inc="25" max="1500" min="700" page="10" val="1500"/>
</file>

<file path=xl/ctrlProps/ctrlProp29.xml><?xml version="1.0" encoding="utf-8"?>
<formControlPr xmlns="http://schemas.microsoft.com/office/spreadsheetml/2009/9/main" objectType="Scroll" dx="22" fmlaLink="$D$8" horiz="1" max="5" min="2" page="10" val="4"/>
</file>

<file path=xl/ctrlProps/ctrlProp3.xml><?xml version="1.0" encoding="utf-8"?>
<formControlPr xmlns="http://schemas.microsoft.com/office/spreadsheetml/2009/9/main" objectType="Scroll" dx="22" fmlaLink="$E$4" horiz="1" max="12" min="1" page="10" val="5"/>
</file>

<file path=xl/ctrlProps/ctrlProp30.xml><?xml version="1.0" encoding="utf-8"?>
<formControlPr xmlns="http://schemas.microsoft.com/office/spreadsheetml/2009/9/main" objectType="Scroll" dx="22" fmlaLink="$A$5" horiz="1" inc="5" max="40" min="20" page="10" val="20"/>
</file>

<file path=xl/ctrlProps/ctrlProp31.xml><?xml version="1.0" encoding="utf-8"?>
<formControlPr xmlns="http://schemas.microsoft.com/office/spreadsheetml/2009/9/main" objectType="Scroll" dx="22" fmlaLink="$A$4" horiz="1" max="200" min="15" page="10" val="100"/>
</file>

<file path=xl/ctrlProps/ctrlProp32.xml><?xml version="1.0" encoding="utf-8"?>
<formControlPr xmlns="http://schemas.microsoft.com/office/spreadsheetml/2009/9/main" objectType="Scroll" dx="22" fmlaLink="$A$7" horiz="1" inc="25" max="1500" min="700" page="10" val="1500"/>
</file>

<file path=xl/ctrlProps/ctrlProp33.xml><?xml version="1.0" encoding="utf-8"?>
<formControlPr xmlns="http://schemas.microsoft.com/office/spreadsheetml/2009/9/main" objectType="Scroll" dx="22" fmlaLink="$D$8" horiz="1" max="5" min="2" page="10" val="4"/>
</file>

<file path=xl/ctrlProps/ctrlProp34.xml><?xml version="1.0" encoding="utf-8"?>
<formControlPr xmlns="http://schemas.microsoft.com/office/spreadsheetml/2009/9/main" objectType="Scroll" dx="22" fmlaLink="$A$9" horiz="1" inc="25" max="1500" min="100" page="10" val="1000"/>
</file>

<file path=xl/ctrlProps/ctrlProp35.xml><?xml version="1.0" encoding="utf-8"?>
<formControlPr xmlns="http://schemas.microsoft.com/office/spreadsheetml/2009/9/main" objectType="Scroll" dx="22" fmlaLink="$A$7" horiz="1" inc="25" max="250" min="75" page="10" val="100"/>
</file>

<file path=xl/ctrlProps/ctrlProp36.xml><?xml version="1.0" encoding="utf-8"?>
<formControlPr xmlns="http://schemas.microsoft.com/office/spreadsheetml/2009/9/main" objectType="Scroll" dx="22" fmlaLink="$A$4" horiz="1" inc="250" max="7500" min="1000" page="10" val="6000"/>
</file>

<file path=xl/ctrlProps/ctrlProp37.xml><?xml version="1.0" encoding="utf-8"?>
<formControlPr xmlns="http://schemas.microsoft.com/office/spreadsheetml/2009/9/main" objectType="Scroll" dx="22" fmlaLink="$A$5" horiz="1" inc="25" max="1500" min="950" page="10" val="1125"/>
</file>

<file path=xl/ctrlProps/ctrlProp38.xml><?xml version="1.0" encoding="utf-8"?>
<formControlPr xmlns="http://schemas.microsoft.com/office/spreadsheetml/2009/9/main" objectType="Scroll" dx="22" fmlaLink="$D$6" horiz="1" max="5" min="2" page="10" val="3"/>
</file>

<file path=xl/ctrlProps/ctrlProp39.xml><?xml version="1.0" encoding="utf-8"?>
<formControlPr xmlns="http://schemas.microsoft.com/office/spreadsheetml/2009/9/main" objectType="Scroll" dx="22" fmlaLink="$A$9" horiz="1" inc="5" max="1250" min="800" page="10" val="995"/>
</file>

<file path=xl/ctrlProps/ctrlProp4.xml><?xml version="1.0" encoding="utf-8"?>
<formControlPr xmlns="http://schemas.microsoft.com/office/spreadsheetml/2009/9/main" objectType="Scroll" dx="22" fmlaLink="$E$5" horiz="1" max="12" min="1" page="10" val="6"/>
</file>

<file path=xl/ctrlProps/ctrlProp40.xml><?xml version="1.0" encoding="utf-8"?>
<formControlPr xmlns="http://schemas.microsoft.com/office/spreadsheetml/2009/9/main" objectType="Scroll" dx="22" fmlaLink="$A$3" horiz="1" inc="10" max="750" min="240" page="10" val="240"/>
</file>

<file path=xl/ctrlProps/ctrlProp41.xml><?xml version="1.0" encoding="utf-8"?>
<formControlPr xmlns="http://schemas.microsoft.com/office/spreadsheetml/2009/9/main" objectType="Scroll" dx="22" fmlaLink="$A$4" horiz="1" inc="25" max="150" min="50" page="10" val="100"/>
</file>

<file path=xl/ctrlProps/ctrlProp42.xml><?xml version="1.0" encoding="utf-8"?>
<formControlPr xmlns="http://schemas.microsoft.com/office/spreadsheetml/2009/9/main" objectType="Scroll" dx="22" fmlaLink="$A$5" horiz="1" max="400" page="10"/>
</file>

<file path=xl/ctrlProps/ctrlProp43.xml><?xml version="1.0" encoding="utf-8"?>
<formControlPr xmlns="http://schemas.microsoft.com/office/spreadsheetml/2009/9/main" objectType="Scroll" dx="22" fmlaLink="$A$6" horiz="1" max="20" min="1" page="10" val="15"/>
</file>

<file path=xl/ctrlProps/ctrlProp44.xml><?xml version="1.0" encoding="utf-8"?>
<formControlPr xmlns="http://schemas.microsoft.com/office/spreadsheetml/2009/9/main" objectType="Scroll" dx="22" fmlaLink="$A$7" horiz="1" max="15" min="1" page="10" val="10"/>
</file>

<file path=xl/ctrlProps/ctrlProp5.xml><?xml version="1.0" encoding="utf-8"?>
<formControlPr xmlns="http://schemas.microsoft.com/office/spreadsheetml/2009/9/main" objectType="Scroll" dx="22" fmlaLink="$A$3" horiz="1" max="12" min="1" page="10" val="2"/>
</file>

<file path=xl/ctrlProps/ctrlProp6.xml><?xml version="1.0" encoding="utf-8"?>
<formControlPr xmlns="http://schemas.microsoft.com/office/spreadsheetml/2009/9/main" objectType="Scroll" dx="22" fmlaLink="$A$4" horiz="1" inc="5" max="250" min="75" page="10" val="120"/>
</file>

<file path=xl/ctrlProps/ctrlProp7.xml><?xml version="1.0" encoding="utf-8"?>
<formControlPr xmlns="http://schemas.microsoft.com/office/spreadsheetml/2009/9/main" objectType="Scroll" dx="22" fmlaLink="$A$5" horiz="1" max="30" min="10" page="10" val="30"/>
</file>

<file path=xl/ctrlProps/ctrlProp8.xml><?xml version="1.0" encoding="utf-8"?>
<formControlPr xmlns="http://schemas.microsoft.com/office/spreadsheetml/2009/9/main" objectType="Scroll" dx="22" fmlaLink="$A$6" horiz="1" max="20" min="5" page="10" val="20"/>
</file>

<file path=xl/ctrlProps/ctrlProp9.xml><?xml version="1.0" encoding="utf-8"?>
<formControlPr xmlns="http://schemas.microsoft.com/office/spreadsheetml/2009/9/main" objectType="Scroll" dx="22" fmlaLink="$A$7" horiz="1" inc="25" max="2000" min="750" page="10" val="750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428625</xdr:colOff>
          <xdr:row>3</xdr:row>
          <xdr:rowOff>19050</xdr:rowOff>
        </xdr:from>
        <xdr:to>
          <xdr:col>2</xdr:col>
          <xdr:colOff>914400</xdr:colOff>
          <xdr:row>3</xdr:row>
          <xdr:rowOff>180975</xdr:rowOff>
        </xdr:to>
        <xdr:sp macro="" textlink="">
          <xdr:nvSpPr>
            <xdr:cNvPr id="9219" name="Scroll Bar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xmlns="" id="{00000000-0008-0000-00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428625</xdr:colOff>
          <xdr:row>2</xdr:row>
          <xdr:rowOff>28575</xdr:rowOff>
        </xdr:from>
        <xdr:to>
          <xdr:col>2</xdr:col>
          <xdr:colOff>914400</xdr:colOff>
          <xdr:row>2</xdr:row>
          <xdr:rowOff>190500</xdr:rowOff>
        </xdr:to>
        <xdr:sp macro="" textlink="">
          <xdr:nvSpPr>
            <xdr:cNvPr id="9221" name="Scroll Bar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xmlns="" id="{00000000-0008-0000-00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1123950</xdr:colOff>
          <xdr:row>6</xdr:row>
          <xdr:rowOff>19050</xdr:rowOff>
        </xdr:from>
        <xdr:to>
          <xdr:col>2</xdr:col>
          <xdr:colOff>1609725</xdr:colOff>
          <xdr:row>6</xdr:row>
          <xdr:rowOff>180975</xdr:rowOff>
        </xdr:to>
        <xdr:sp macro="" textlink="">
          <xdr:nvSpPr>
            <xdr:cNvPr id="28673" name="Scroll Bar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xmlns="" id="{00000000-0008-0000-0E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1123950</xdr:colOff>
          <xdr:row>3</xdr:row>
          <xdr:rowOff>19050</xdr:rowOff>
        </xdr:from>
        <xdr:to>
          <xdr:col>2</xdr:col>
          <xdr:colOff>1609725</xdr:colOff>
          <xdr:row>3</xdr:row>
          <xdr:rowOff>180975</xdr:rowOff>
        </xdr:to>
        <xdr:sp macro="" textlink="">
          <xdr:nvSpPr>
            <xdr:cNvPr id="28675" name="Scroll Bar 3" hidden="1">
              <a:extLst>
                <a:ext uri="{63B3BB69-23CF-44E3-9099-C40C66FF867C}">
                  <a14:compatExt spid="_x0000_s28675"/>
                </a:ext>
                <a:ext uri="{FF2B5EF4-FFF2-40B4-BE49-F238E27FC236}">
                  <a16:creationId xmlns:a16="http://schemas.microsoft.com/office/drawing/2014/main" xmlns="" id="{00000000-0008-0000-0E00-00000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1123950</xdr:colOff>
          <xdr:row>4</xdr:row>
          <xdr:rowOff>19050</xdr:rowOff>
        </xdr:from>
        <xdr:to>
          <xdr:col>2</xdr:col>
          <xdr:colOff>1609725</xdr:colOff>
          <xdr:row>4</xdr:row>
          <xdr:rowOff>180975</xdr:rowOff>
        </xdr:to>
        <xdr:sp macro="" textlink="">
          <xdr:nvSpPr>
            <xdr:cNvPr id="28676" name="Scroll Bar 4" hidden="1">
              <a:extLst>
                <a:ext uri="{63B3BB69-23CF-44E3-9099-C40C66FF867C}">
                  <a14:compatExt spid="_x0000_s28676"/>
                </a:ext>
                <a:ext uri="{FF2B5EF4-FFF2-40B4-BE49-F238E27FC236}">
                  <a16:creationId xmlns:a16="http://schemas.microsoft.com/office/drawing/2014/main" xmlns="" id="{00000000-0008-0000-0E00-00000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1123950</xdr:colOff>
          <xdr:row>5</xdr:row>
          <xdr:rowOff>19050</xdr:rowOff>
        </xdr:from>
        <xdr:to>
          <xdr:col>2</xdr:col>
          <xdr:colOff>1609725</xdr:colOff>
          <xdr:row>5</xdr:row>
          <xdr:rowOff>180975</xdr:rowOff>
        </xdr:to>
        <xdr:sp macro="" textlink="">
          <xdr:nvSpPr>
            <xdr:cNvPr id="28677" name="Scroll Bar 5" hidden="1">
              <a:extLst>
                <a:ext uri="{63B3BB69-23CF-44E3-9099-C40C66FF867C}">
                  <a14:compatExt spid="_x0000_s28677"/>
                </a:ext>
                <a:ext uri="{FF2B5EF4-FFF2-40B4-BE49-F238E27FC236}">
                  <a16:creationId xmlns:a16="http://schemas.microsoft.com/office/drawing/2014/main" xmlns="" id="{00000000-0008-0000-0E00-00000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1123950</xdr:colOff>
          <xdr:row>8</xdr:row>
          <xdr:rowOff>28575</xdr:rowOff>
        </xdr:from>
        <xdr:to>
          <xdr:col>2</xdr:col>
          <xdr:colOff>1609725</xdr:colOff>
          <xdr:row>8</xdr:row>
          <xdr:rowOff>190500</xdr:rowOff>
        </xdr:to>
        <xdr:sp macro="" textlink="">
          <xdr:nvSpPr>
            <xdr:cNvPr id="28678" name="Scroll Bar 6" hidden="1">
              <a:extLst>
                <a:ext uri="{63B3BB69-23CF-44E3-9099-C40C66FF867C}">
                  <a14:compatExt spid="_x0000_s28678"/>
                </a:ext>
                <a:ext uri="{FF2B5EF4-FFF2-40B4-BE49-F238E27FC236}">
                  <a16:creationId xmlns:a16="http://schemas.microsoft.com/office/drawing/2014/main" xmlns="" id="{00000000-0008-0000-0E00-00000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</xdr:row>
          <xdr:rowOff>28575</xdr:rowOff>
        </xdr:from>
        <xdr:to>
          <xdr:col>4</xdr:col>
          <xdr:colOff>542925</xdr:colOff>
          <xdr:row>2</xdr:row>
          <xdr:rowOff>190500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xmlns="" id="{00000000-0008-0000-0C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3</xdr:row>
          <xdr:rowOff>19050</xdr:rowOff>
        </xdr:from>
        <xdr:to>
          <xdr:col>4</xdr:col>
          <xdr:colOff>542925</xdr:colOff>
          <xdr:row>3</xdr:row>
          <xdr:rowOff>180975</xdr:rowOff>
        </xdr:to>
        <xdr:sp macro="" textlink="">
          <xdr:nvSpPr>
            <xdr:cNvPr id="8194" name="Scroll Bar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xmlns="" id="{00000000-0008-0000-0C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</xdr:row>
          <xdr:rowOff>38100</xdr:rowOff>
        </xdr:from>
        <xdr:to>
          <xdr:col>4</xdr:col>
          <xdr:colOff>695325</xdr:colOff>
          <xdr:row>4</xdr:row>
          <xdr:rowOff>200025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xmlns="" id="{00000000-0008-0000-0B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</xdr:row>
          <xdr:rowOff>28575</xdr:rowOff>
        </xdr:from>
        <xdr:to>
          <xdr:col>4</xdr:col>
          <xdr:colOff>695325</xdr:colOff>
          <xdr:row>5</xdr:row>
          <xdr:rowOff>190500</xdr:rowOff>
        </xdr:to>
        <xdr:sp macro="" textlink="">
          <xdr:nvSpPr>
            <xdr:cNvPr id="7170" name="Scroll Bar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xmlns="" id="{00000000-0008-0000-0B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</xdr:row>
          <xdr:rowOff>19050</xdr:rowOff>
        </xdr:from>
        <xdr:to>
          <xdr:col>4</xdr:col>
          <xdr:colOff>695325</xdr:colOff>
          <xdr:row>6</xdr:row>
          <xdr:rowOff>180975</xdr:rowOff>
        </xdr:to>
        <xdr:sp macro="" textlink="">
          <xdr:nvSpPr>
            <xdr:cNvPr id="7171" name="Scroll Bar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xmlns="" id="{00000000-0008-0000-0B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523875</xdr:colOff>
          <xdr:row>3</xdr:row>
          <xdr:rowOff>28575</xdr:rowOff>
        </xdr:from>
        <xdr:to>
          <xdr:col>5</xdr:col>
          <xdr:colOff>1009650</xdr:colOff>
          <xdr:row>3</xdr:row>
          <xdr:rowOff>190500</xdr:rowOff>
        </xdr:to>
        <xdr:sp macro="" textlink="">
          <xdr:nvSpPr>
            <xdr:cNvPr id="13313" name="Scroll Bar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xmlns="" id="{00000000-0008-0000-05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523875</xdr:colOff>
          <xdr:row>4</xdr:row>
          <xdr:rowOff>28575</xdr:rowOff>
        </xdr:from>
        <xdr:to>
          <xdr:col>5</xdr:col>
          <xdr:colOff>1009650</xdr:colOff>
          <xdr:row>4</xdr:row>
          <xdr:rowOff>190500</xdr:rowOff>
        </xdr:to>
        <xdr:sp macro="" textlink="">
          <xdr:nvSpPr>
            <xdr:cNvPr id="13314" name="Scroll Bar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xmlns="" id="{00000000-0008-0000-05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0</xdr:colOff>
      <xdr:row>8</xdr:row>
      <xdr:rowOff>119062</xdr:rowOff>
    </xdr:from>
    <xdr:to>
      <xdr:col>10</xdr:col>
      <xdr:colOff>9525</xdr:colOff>
      <xdr:row>22</xdr:row>
      <xdr:rowOff>4762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</xdr:row>
          <xdr:rowOff>19050</xdr:rowOff>
        </xdr:from>
        <xdr:to>
          <xdr:col>2</xdr:col>
          <xdr:colOff>695325</xdr:colOff>
          <xdr:row>2</xdr:row>
          <xdr:rowOff>180975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xmlns="" id="{00000000-0008-0000-03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5</xdr:col>
      <xdr:colOff>38100</xdr:colOff>
      <xdr:row>7</xdr:row>
      <xdr:rowOff>57149</xdr:rowOff>
    </xdr:from>
    <xdr:to>
      <xdr:col>5</xdr:col>
      <xdr:colOff>2609309</xdr:colOff>
      <xdr:row>20</xdr:row>
      <xdr:rowOff>161924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514474"/>
          <a:ext cx="2571209" cy="25812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3</xdr:row>
      <xdr:rowOff>33337</xdr:rowOff>
    </xdr:from>
    <xdr:to>
      <xdr:col>5</xdr:col>
      <xdr:colOff>4219575</xdr:colOff>
      <xdr:row>16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10</xdr:row>
      <xdr:rowOff>41637</xdr:rowOff>
    </xdr:from>
    <xdr:to>
      <xdr:col>9</xdr:col>
      <xdr:colOff>1152525</xdr:colOff>
      <xdr:row>25</xdr:row>
      <xdr:rowOff>104775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3875" y="1994262"/>
          <a:ext cx="3228975" cy="29206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3</xdr:row>
          <xdr:rowOff>28575</xdr:rowOff>
        </xdr:from>
        <xdr:to>
          <xdr:col>2</xdr:col>
          <xdr:colOff>552450</xdr:colOff>
          <xdr:row>3</xdr:row>
          <xdr:rowOff>190500</xdr:rowOff>
        </xdr:to>
        <xdr:sp macro="" textlink="">
          <xdr:nvSpPr>
            <xdr:cNvPr id="27649" name="Scroll Bar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xmlns="" id="{00000000-0008-0000-0D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4</xdr:row>
          <xdr:rowOff>28575</xdr:rowOff>
        </xdr:from>
        <xdr:to>
          <xdr:col>2</xdr:col>
          <xdr:colOff>552450</xdr:colOff>
          <xdr:row>4</xdr:row>
          <xdr:rowOff>190500</xdr:rowOff>
        </xdr:to>
        <xdr:sp macro="" textlink="">
          <xdr:nvSpPr>
            <xdr:cNvPr id="27650" name="Scroll Bar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xmlns="" id="{00000000-0008-0000-0D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5</xdr:row>
          <xdr:rowOff>28575</xdr:rowOff>
        </xdr:from>
        <xdr:to>
          <xdr:col>2</xdr:col>
          <xdr:colOff>552450</xdr:colOff>
          <xdr:row>5</xdr:row>
          <xdr:rowOff>190500</xdr:rowOff>
        </xdr:to>
        <xdr:sp macro="" textlink="">
          <xdr:nvSpPr>
            <xdr:cNvPr id="27651" name="Scroll Bar 3" hidden="1">
              <a:extLst>
                <a:ext uri="{63B3BB69-23CF-44E3-9099-C40C66FF867C}">
                  <a14:compatExt spid="_x0000_s27651"/>
                </a:ext>
                <a:ext uri="{FF2B5EF4-FFF2-40B4-BE49-F238E27FC236}">
                  <a16:creationId xmlns:a16="http://schemas.microsoft.com/office/drawing/2014/main" xmlns="" id="{00000000-0008-0000-0D00-00000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6</xdr:row>
          <xdr:rowOff>28575</xdr:rowOff>
        </xdr:from>
        <xdr:to>
          <xdr:col>2</xdr:col>
          <xdr:colOff>552450</xdr:colOff>
          <xdr:row>6</xdr:row>
          <xdr:rowOff>190500</xdr:rowOff>
        </xdr:to>
        <xdr:sp macro="" textlink="">
          <xdr:nvSpPr>
            <xdr:cNvPr id="27652" name="Scroll Bar 4" hidden="1">
              <a:extLst>
                <a:ext uri="{63B3BB69-23CF-44E3-9099-C40C66FF867C}">
                  <a14:compatExt spid="_x0000_s27652"/>
                </a:ext>
                <a:ext uri="{FF2B5EF4-FFF2-40B4-BE49-F238E27FC236}">
                  <a16:creationId xmlns:a16="http://schemas.microsoft.com/office/drawing/2014/main" xmlns="" id="{00000000-0008-0000-0D00-00000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8</xdr:row>
          <xdr:rowOff>28575</xdr:rowOff>
        </xdr:from>
        <xdr:to>
          <xdr:col>2</xdr:col>
          <xdr:colOff>552450</xdr:colOff>
          <xdr:row>8</xdr:row>
          <xdr:rowOff>190500</xdr:rowOff>
        </xdr:to>
        <xdr:sp macro="" textlink="">
          <xdr:nvSpPr>
            <xdr:cNvPr id="27654" name="Scroll Bar 6" hidden="1">
              <a:extLst>
                <a:ext uri="{63B3BB69-23CF-44E3-9099-C40C66FF867C}">
                  <a14:compatExt spid="_x0000_s27654"/>
                </a:ext>
                <a:ext uri="{FF2B5EF4-FFF2-40B4-BE49-F238E27FC236}">
                  <a16:creationId xmlns:a16="http://schemas.microsoft.com/office/drawing/2014/main" xmlns="" id="{00000000-0008-0000-0D00-00000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</xdr:row>
          <xdr:rowOff>28575</xdr:rowOff>
        </xdr:from>
        <xdr:to>
          <xdr:col>3</xdr:col>
          <xdr:colOff>552450</xdr:colOff>
          <xdr:row>3</xdr:row>
          <xdr:rowOff>190500</xdr:rowOff>
        </xdr:to>
        <xdr:sp macro="" textlink="">
          <xdr:nvSpPr>
            <xdr:cNvPr id="27655" name="Scroll Bar 7" hidden="1">
              <a:extLst>
                <a:ext uri="{63B3BB69-23CF-44E3-9099-C40C66FF867C}">
                  <a14:compatExt spid="_x0000_s27655"/>
                </a:ext>
                <a:ext uri="{FF2B5EF4-FFF2-40B4-BE49-F238E27FC236}">
                  <a16:creationId xmlns:a16="http://schemas.microsoft.com/office/drawing/2014/main" xmlns="" id="{00000000-0008-0000-0D00-00000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</xdr:row>
          <xdr:rowOff>28575</xdr:rowOff>
        </xdr:from>
        <xdr:to>
          <xdr:col>3</xdr:col>
          <xdr:colOff>552450</xdr:colOff>
          <xdr:row>4</xdr:row>
          <xdr:rowOff>190500</xdr:rowOff>
        </xdr:to>
        <xdr:sp macro="" textlink="">
          <xdr:nvSpPr>
            <xdr:cNvPr id="27656" name="Scroll Bar 8" hidden="1">
              <a:extLst>
                <a:ext uri="{63B3BB69-23CF-44E3-9099-C40C66FF867C}">
                  <a14:compatExt spid="_x0000_s27656"/>
                </a:ext>
                <a:ext uri="{FF2B5EF4-FFF2-40B4-BE49-F238E27FC236}">
                  <a16:creationId xmlns:a16="http://schemas.microsoft.com/office/drawing/2014/main" xmlns="" id="{00000000-0008-0000-0D00-00000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</xdr:row>
          <xdr:rowOff>28575</xdr:rowOff>
        </xdr:from>
        <xdr:to>
          <xdr:col>3</xdr:col>
          <xdr:colOff>552450</xdr:colOff>
          <xdr:row>5</xdr:row>
          <xdr:rowOff>190500</xdr:rowOff>
        </xdr:to>
        <xdr:sp macro="" textlink="">
          <xdr:nvSpPr>
            <xdr:cNvPr id="27657" name="Scroll Bar 9" hidden="1">
              <a:extLst>
                <a:ext uri="{63B3BB69-23CF-44E3-9099-C40C66FF867C}">
                  <a14:compatExt spid="_x0000_s27657"/>
                </a:ext>
                <a:ext uri="{FF2B5EF4-FFF2-40B4-BE49-F238E27FC236}">
                  <a16:creationId xmlns:a16="http://schemas.microsoft.com/office/drawing/2014/main" xmlns="" id="{00000000-0008-0000-0D00-00000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</xdr:row>
          <xdr:rowOff>28575</xdr:rowOff>
        </xdr:from>
        <xdr:to>
          <xdr:col>3</xdr:col>
          <xdr:colOff>552450</xdr:colOff>
          <xdr:row>6</xdr:row>
          <xdr:rowOff>190500</xdr:rowOff>
        </xdr:to>
        <xdr:sp macro="" textlink="">
          <xdr:nvSpPr>
            <xdr:cNvPr id="27658" name="Scroll Bar 10" hidden="1">
              <a:extLst>
                <a:ext uri="{63B3BB69-23CF-44E3-9099-C40C66FF867C}">
                  <a14:compatExt spid="_x0000_s27658"/>
                </a:ext>
                <a:ext uri="{FF2B5EF4-FFF2-40B4-BE49-F238E27FC236}">
                  <a16:creationId xmlns:a16="http://schemas.microsoft.com/office/drawing/2014/main" xmlns="" id="{00000000-0008-0000-0D00-00000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</xdr:row>
          <xdr:rowOff>28575</xdr:rowOff>
        </xdr:from>
        <xdr:to>
          <xdr:col>3</xdr:col>
          <xdr:colOff>552450</xdr:colOff>
          <xdr:row>8</xdr:row>
          <xdr:rowOff>190500</xdr:rowOff>
        </xdr:to>
        <xdr:sp macro="" textlink="">
          <xdr:nvSpPr>
            <xdr:cNvPr id="27660" name="Scroll Bar 12" hidden="1">
              <a:extLst>
                <a:ext uri="{63B3BB69-23CF-44E3-9099-C40C66FF867C}">
                  <a14:compatExt spid="_x0000_s27660"/>
                </a:ext>
                <a:ext uri="{FF2B5EF4-FFF2-40B4-BE49-F238E27FC236}">
                  <a16:creationId xmlns:a16="http://schemas.microsoft.com/office/drawing/2014/main" xmlns="" id="{00000000-0008-0000-0D00-00000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4</xdr:row>
          <xdr:rowOff>28575</xdr:rowOff>
        </xdr:from>
        <xdr:to>
          <xdr:col>2</xdr:col>
          <xdr:colOff>552450</xdr:colOff>
          <xdr:row>4</xdr:row>
          <xdr:rowOff>190500</xdr:rowOff>
        </xdr:to>
        <xdr:sp macro="" textlink="">
          <xdr:nvSpPr>
            <xdr:cNvPr id="27661" name="Scroll Bar 13" hidden="1">
              <a:extLst>
                <a:ext uri="{63B3BB69-23CF-44E3-9099-C40C66FF867C}">
                  <a14:compatExt spid="_x0000_s27661"/>
                </a:ext>
                <a:ext uri="{FF2B5EF4-FFF2-40B4-BE49-F238E27FC236}">
                  <a16:creationId xmlns:a16="http://schemas.microsoft.com/office/drawing/2014/main" xmlns="" id="{00000000-0008-0000-0D00-00000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5</xdr:row>
          <xdr:rowOff>28575</xdr:rowOff>
        </xdr:from>
        <xdr:to>
          <xdr:col>2</xdr:col>
          <xdr:colOff>552450</xdr:colOff>
          <xdr:row>5</xdr:row>
          <xdr:rowOff>190500</xdr:rowOff>
        </xdr:to>
        <xdr:sp macro="" textlink="">
          <xdr:nvSpPr>
            <xdr:cNvPr id="27662" name="Scroll Bar 14" hidden="1">
              <a:extLst>
                <a:ext uri="{63B3BB69-23CF-44E3-9099-C40C66FF867C}">
                  <a14:compatExt spid="_x0000_s27662"/>
                </a:ext>
                <a:ext uri="{FF2B5EF4-FFF2-40B4-BE49-F238E27FC236}">
                  <a16:creationId xmlns:a16="http://schemas.microsoft.com/office/drawing/2014/main" xmlns="" id="{00000000-0008-0000-0D00-00000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6</xdr:row>
          <xdr:rowOff>28575</xdr:rowOff>
        </xdr:from>
        <xdr:to>
          <xdr:col>2</xdr:col>
          <xdr:colOff>552450</xdr:colOff>
          <xdr:row>6</xdr:row>
          <xdr:rowOff>190500</xdr:rowOff>
        </xdr:to>
        <xdr:sp macro="" textlink="">
          <xdr:nvSpPr>
            <xdr:cNvPr id="27663" name="Scroll Bar 15" hidden="1">
              <a:extLst>
                <a:ext uri="{63B3BB69-23CF-44E3-9099-C40C66FF867C}">
                  <a14:compatExt spid="_x0000_s27663"/>
                </a:ext>
                <a:ext uri="{FF2B5EF4-FFF2-40B4-BE49-F238E27FC236}">
                  <a16:creationId xmlns:a16="http://schemas.microsoft.com/office/drawing/2014/main" xmlns="" id="{00000000-0008-0000-0D00-00000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</xdr:row>
          <xdr:rowOff>28575</xdr:rowOff>
        </xdr:from>
        <xdr:to>
          <xdr:col>3</xdr:col>
          <xdr:colOff>552450</xdr:colOff>
          <xdr:row>4</xdr:row>
          <xdr:rowOff>190500</xdr:rowOff>
        </xdr:to>
        <xdr:sp macro="" textlink="">
          <xdr:nvSpPr>
            <xdr:cNvPr id="27664" name="Scroll Bar 16" hidden="1">
              <a:extLst>
                <a:ext uri="{63B3BB69-23CF-44E3-9099-C40C66FF867C}">
                  <a14:compatExt spid="_x0000_s27664"/>
                </a:ext>
                <a:ext uri="{FF2B5EF4-FFF2-40B4-BE49-F238E27FC236}">
                  <a16:creationId xmlns:a16="http://schemas.microsoft.com/office/drawing/2014/main" xmlns="" id="{00000000-0008-0000-0D00-00001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</xdr:row>
          <xdr:rowOff>28575</xdr:rowOff>
        </xdr:from>
        <xdr:to>
          <xdr:col>3</xdr:col>
          <xdr:colOff>552450</xdr:colOff>
          <xdr:row>5</xdr:row>
          <xdr:rowOff>190500</xdr:rowOff>
        </xdr:to>
        <xdr:sp macro="" textlink="">
          <xdr:nvSpPr>
            <xdr:cNvPr id="27665" name="Scroll Bar 17" hidden="1">
              <a:extLst>
                <a:ext uri="{63B3BB69-23CF-44E3-9099-C40C66FF867C}">
                  <a14:compatExt spid="_x0000_s27665"/>
                </a:ext>
                <a:ext uri="{FF2B5EF4-FFF2-40B4-BE49-F238E27FC236}">
                  <a16:creationId xmlns:a16="http://schemas.microsoft.com/office/drawing/2014/main" xmlns="" id="{00000000-0008-0000-0D00-00001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</xdr:row>
          <xdr:rowOff>28575</xdr:rowOff>
        </xdr:from>
        <xdr:to>
          <xdr:col>3</xdr:col>
          <xdr:colOff>552450</xdr:colOff>
          <xdr:row>6</xdr:row>
          <xdr:rowOff>190500</xdr:rowOff>
        </xdr:to>
        <xdr:sp macro="" textlink="">
          <xdr:nvSpPr>
            <xdr:cNvPr id="27666" name="Scroll Bar 18" hidden="1">
              <a:extLst>
                <a:ext uri="{63B3BB69-23CF-44E3-9099-C40C66FF867C}">
                  <a14:compatExt spid="_x0000_s27666"/>
                </a:ext>
                <a:ext uri="{FF2B5EF4-FFF2-40B4-BE49-F238E27FC236}">
                  <a16:creationId xmlns:a16="http://schemas.microsoft.com/office/drawing/2014/main" xmlns="" id="{00000000-0008-0000-0D00-00001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819150</xdr:colOff>
          <xdr:row>4</xdr:row>
          <xdr:rowOff>28575</xdr:rowOff>
        </xdr:from>
        <xdr:to>
          <xdr:col>1</xdr:col>
          <xdr:colOff>1295400</xdr:colOff>
          <xdr:row>4</xdr:row>
          <xdr:rowOff>180975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xmlns="" id="{00000000-0008-0000-07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3</xdr:row>
          <xdr:rowOff>19050</xdr:rowOff>
        </xdr:from>
        <xdr:to>
          <xdr:col>2</xdr:col>
          <xdr:colOff>333375</xdr:colOff>
          <xdr:row>3</xdr:row>
          <xdr:rowOff>180975</xdr:rowOff>
        </xdr:to>
        <xdr:sp macro="" textlink="">
          <xdr:nvSpPr>
            <xdr:cNvPr id="2050" name="Scroll Bar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xmlns="" id="{00000000-0008-0000-07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6</xdr:row>
          <xdr:rowOff>38100</xdr:rowOff>
        </xdr:from>
        <xdr:to>
          <xdr:col>2</xdr:col>
          <xdr:colOff>333375</xdr:colOff>
          <xdr:row>6</xdr:row>
          <xdr:rowOff>200025</xdr:rowOff>
        </xdr:to>
        <xdr:sp macro="" textlink="">
          <xdr:nvSpPr>
            <xdr:cNvPr id="2051" name="Scroll Bar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xmlns="" id="{00000000-0008-0000-07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7</xdr:row>
          <xdr:rowOff>19050</xdr:rowOff>
        </xdr:from>
        <xdr:to>
          <xdr:col>2</xdr:col>
          <xdr:colOff>333375</xdr:colOff>
          <xdr:row>7</xdr:row>
          <xdr:rowOff>180975</xdr:rowOff>
        </xdr:to>
        <xdr:sp macro="" textlink="">
          <xdr:nvSpPr>
            <xdr:cNvPr id="2052" name="Scroll Bar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xmlns="" id="{00000000-0008-0000-07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819150</xdr:colOff>
          <xdr:row>4</xdr:row>
          <xdr:rowOff>28575</xdr:rowOff>
        </xdr:from>
        <xdr:to>
          <xdr:col>1</xdr:col>
          <xdr:colOff>1295400</xdr:colOff>
          <xdr:row>4</xdr:row>
          <xdr:rowOff>180975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0000000-0008-0000-06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3</xdr:row>
          <xdr:rowOff>19050</xdr:rowOff>
        </xdr:from>
        <xdr:to>
          <xdr:col>2</xdr:col>
          <xdr:colOff>333375</xdr:colOff>
          <xdr:row>3</xdr:row>
          <xdr:rowOff>180975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xmlns="" id="{00000000-0008-0000-06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6</xdr:row>
          <xdr:rowOff>38100</xdr:rowOff>
        </xdr:from>
        <xdr:to>
          <xdr:col>2</xdr:col>
          <xdr:colOff>333375</xdr:colOff>
          <xdr:row>6</xdr:row>
          <xdr:rowOff>200025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xmlns="" id="{00000000-0008-0000-06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7</xdr:row>
          <xdr:rowOff>19050</xdr:rowOff>
        </xdr:from>
        <xdr:to>
          <xdr:col>2</xdr:col>
          <xdr:colOff>333375</xdr:colOff>
          <xdr:row>7</xdr:row>
          <xdr:rowOff>180975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xmlns="" id="{00000000-0008-0000-06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1162050</xdr:colOff>
          <xdr:row>4</xdr:row>
          <xdr:rowOff>28575</xdr:rowOff>
        </xdr:from>
        <xdr:to>
          <xdr:col>1</xdr:col>
          <xdr:colOff>1638300</xdr:colOff>
          <xdr:row>4</xdr:row>
          <xdr:rowOff>180975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xmlns="" id="{00000000-0008-0000-08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1552575</xdr:colOff>
          <xdr:row>3</xdr:row>
          <xdr:rowOff>19050</xdr:rowOff>
        </xdr:from>
        <xdr:to>
          <xdr:col>2</xdr:col>
          <xdr:colOff>352425</xdr:colOff>
          <xdr:row>3</xdr:row>
          <xdr:rowOff>180975</xdr:rowOff>
        </xdr:to>
        <xdr:sp macro="" textlink="">
          <xdr:nvSpPr>
            <xdr:cNvPr id="3074" name="Scroll Bar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xmlns="" id="{00000000-0008-0000-08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1552575</xdr:colOff>
          <xdr:row>6</xdr:row>
          <xdr:rowOff>38100</xdr:rowOff>
        </xdr:from>
        <xdr:to>
          <xdr:col>2</xdr:col>
          <xdr:colOff>352425</xdr:colOff>
          <xdr:row>6</xdr:row>
          <xdr:rowOff>200025</xdr:rowOff>
        </xdr:to>
        <xdr:sp macro="" textlink="">
          <xdr:nvSpPr>
            <xdr:cNvPr id="3075" name="Scroll Bar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xmlns="" id="{00000000-0008-0000-08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1552575</xdr:colOff>
          <xdr:row>7</xdr:row>
          <xdr:rowOff>28575</xdr:rowOff>
        </xdr:from>
        <xdr:to>
          <xdr:col>2</xdr:col>
          <xdr:colOff>352425</xdr:colOff>
          <xdr:row>7</xdr:row>
          <xdr:rowOff>190500</xdr:rowOff>
        </xdr:to>
        <xdr:sp macro="" textlink="">
          <xdr:nvSpPr>
            <xdr:cNvPr id="3076" name="Scroll Bar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xmlns="" id="{00000000-0008-0000-08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1552575</xdr:colOff>
          <xdr:row>8</xdr:row>
          <xdr:rowOff>19050</xdr:rowOff>
        </xdr:from>
        <xdr:to>
          <xdr:col>2</xdr:col>
          <xdr:colOff>352425</xdr:colOff>
          <xdr:row>8</xdr:row>
          <xdr:rowOff>180975</xdr:rowOff>
        </xdr:to>
        <xdr:sp macro="" textlink="">
          <xdr:nvSpPr>
            <xdr:cNvPr id="3077" name="Scroll Bar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xmlns="" id="{00000000-0008-0000-08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29.xml"/><Relationship Id="rId5" Type="http://schemas.openxmlformats.org/officeDocument/2006/relationships/ctrlProp" Target="../ctrlProps/ctrlProp28.xml"/><Relationship Id="rId4" Type="http://schemas.openxmlformats.org/officeDocument/2006/relationships/ctrlProp" Target="../ctrlProps/ctrlProp2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0.xml"/><Relationship Id="rId7" Type="http://schemas.openxmlformats.org/officeDocument/2006/relationships/ctrlProp" Target="../ctrlProps/ctrlProp34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5.xml"/><Relationship Id="rId7" Type="http://schemas.openxmlformats.org/officeDocument/2006/relationships/ctrlProp" Target="../ctrlProps/ctrlProp3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38.xml"/><Relationship Id="rId5" Type="http://schemas.openxmlformats.org/officeDocument/2006/relationships/ctrlProp" Target="../ctrlProps/ctrlProp37.xml"/><Relationship Id="rId4" Type="http://schemas.openxmlformats.org/officeDocument/2006/relationships/ctrlProp" Target="../ctrlProps/ctrlProp3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41.xml"/><Relationship Id="rId4" Type="http://schemas.openxmlformats.org/officeDocument/2006/relationships/ctrlProp" Target="../ctrlProps/ctrlProp4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2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2.xml"/><Relationship Id="rId5" Type="http://schemas.openxmlformats.org/officeDocument/2006/relationships/ctrlProp" Target="../ctrlProps/ctrlProp44.xml"/><Relationship Id="rId4" Type="http://schemas.openxmlformats.org/officeDocument/2006/relationships/ctrlProp" Target="../ctrlProps/ctrlProp4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trlProp" Target="../ctrlProps/ctrlProp16.xml"/><Relationship Id="rId18" Type="http://schemas.openxmlformats.org/officeDocument/2006/relationships/ctrlProp" Target="../ctrlProps/ctrlProp21.xml"/><Relationship Id="rId3" Type="http://schemas.openxmlformats.org/officeDocument/2006/relationships/ctrlProp" Target="../ctrlProps/ctrlProp6.x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17" Type="http://schemas.openxmlformats.org/officeDocument/2006/relationships/ctrlProp" Target="../ctrlProps/ctrlProp20.xml"/><Relationship Id="rId2" Type="http://schemas.openxmlformats.org/officeDocument/2006/relationships/vmlDrawing" Target="../drawings/vmlDrawing4.vml"/><Relationship Id="rId16" Type="http://schemas.openxmlformats.org/officeDocument/2006/relationships/ctrlProp" Target="../ctrlProps/ctrlProp19.x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5" Type="http://schemas.openxmlformats.org/officeDocument/2006/relationships/ctrlProp" Target="../ctrlProps/ctrlProp8.xml"/><Relationship Id="rId15" Type="http://schemas.openxmlformats.org/officeDocument/2006/relationships/ctrlProp" Target="../ctrlProps/ctrlProp18.xml"/><Relationship Id="rId10" Type="http://schemas.openxmlformats.org/officeDocument/2006/relationships/ctrlProp" Target="../ctrlProps/ctrlProp13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2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5.xml"/><Relationship Id="rId5" Type="http://schemas.openxmlformats.org/officeDocument/2006/relationships/ctrlProp" Target="../ctrlProps/ctrlProp24.xml"/><Relationship Id="rId4" Type="http://schemas.openxmlformats.org/officeDocument/2006/relationships/ctrlProp" Target="../ctrlProps/ctrlProp2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53"/>
  <sheetViews>
    <sheetView showGridLines="0" tabSelected="1" workbookViewId="0">
      <selection activeCell="F4" sqref="F4"/>
    </sheetView>
  </sheetViews>
  <sheetFormatPr defaultRowHeight="15" x14ac:dyDescent="0.25"/>
  <cols>
    <col min="1" max="1" width="5.85546875" style="1" customWidth="1"/>
    <col min="2" max="2" width="9.140625" style="1"/>
    <col min="3" max="3" width="15.140625" style="1" customWidth="1"/>
    <col min="4" max="4" width="19" style="1" customWidth="1"/>
    <col min="5" max="5" width="3.5703125" style="1" customWidth="1"/>
    <col min="6" max="6" width="9.140625" style="1"/>
    <col min="7" max="7" width="43.140625" style="1" customWidth="1"/>
    <col min="8" max="8" width="5.85546875" style="1" customWidth="1"/>
    <col min="9" max="16384" width="9.140625" style="1"/>
  </cols>
  <sheetData>
    <row r="1" spans="1:7" ht="19.5" customHeight="1" x14ac:dyDescent="0.25"/>
    <row r="2" spans="1:7" ht="18.75" x14ac:dyDescent="0.25">
      <c r="B2" s="21" t="str">
        <f>"URUTAN ANGKA "&amp;IF(A3=1,"GANJIL dan GENAP",IF(A3=2,"GANJIL","GENAP"))</f>
        <v>URUTAN ANGKA GANJIL dan GENAP</v>
      </c>
    </row>
    <row r="3" spans="1:7" ht="16.5" customHeight="1" x14ac:dyDescent="0.25">
      <c r="A3" s="164">
        <v>1</v>
      </c>
      <c r="B3" s="6" t="s">
        <v>207</v>
      </c>
      <c r="C3" s="7"/>
      <c r="D3" s="162" t="str">
        <f>IF(A3=1,"Ganjil dan Genap",IF(A3=2,"Ganjil","Genap"))</f>
        <v>Ganjil dan Genap</v>
      </c>
      <c r="F3" s="160" t="s">
        <v>159</v>
      </c>
    </row>
    <row r="4" spans="1:7" ht="16.5" customHeight="1" x14ac:dyDescent="0.25">
      <c r="B4" s="6" t="s">
        <v>158</v>
      </c>
      <c r="C4" s="7"/>
      <c r="D4" s="162">
        <v>150</v>
      </c>
      <c r="F4" s="137"/>
      <c r="G4" s="1" t="s">
        <v>215</v>
      </c>
    </row>
    <row r="5" spans="1:7" x14ac:dyDescent="0.25">
      <c r="F5" s="137"/>
      <c r="G5" s="256" t="s">
        <v>216</v>
      </c>
    </row>
    <row r="6" spans="1:7" x14ac:dyDescent="0.25">
      <c r="F6" s="137"/>
      <c r="G6" s="256"/>
    </row>
    <row r="7" spans="1:7" x14ac:dyDescent="0.25">
      <c r="F7" s="137"/>
    </row>
    <row r="8" spans="1:7" x14ac:dyDescent="0.25">
      <c r="F8" s="137"/>
    </row>
    <row r="9" spans="1:7" x14ac:dyDescent="0.25">
      <c r="F9" s="137"/>
    </row>
    <row r="10" spans="1:7" x14ac:dyDescent="0.25">
      <c r="F10" s="137"/>
    </row>
    <row r="11" spans="1:7" x14ac:dyDescent="0.25">
      <c r="F11" s="137"/>
    </row>
    <row r="12" spans="1:7" x14ac:dyDescent="0.25">
      <c r="F12" s="137"/>
    </row>
    <row r="13" spans="1:7" x14ac:dyDescent="0.25">
      <c r="F13" s="137"/>
    </row>
    <row r="14" spans="1:7" x14ac:dyDescent="0.25">
      <c r="F14" s="137"/>
    </row>
    <row r="15" spans="1:7" x14ac:dyDescent="0.25">
      <c r="F15" s="137"/>
    </row>
    <row r="16" spans="1:7" x14ac:dyDescent="0.25">
      <c r="F16" s="137"/>
    </row>
    <row r="17" spans="6:6" x14ac:dyDescent="0.25">
      <c r="F17" s="137"/>
    </row>
    <row r="18" spans="6:6" x14ac:dyDescent="0.25">
      <c r="F18" s="137"/>
    </row>
    <row r="19" spans="6:6" x14ac:dyDescent="0.25">
      <c r="F19" s="137"/>
    </row>
    <row r="20" spans="6:6" x14ac:dyDescent="0.25">
      <c r="F20" s="137"/>
    </row>
    <row r="21" spans="6:6" x14ac:dyDescent="0.25">
      <c r="F21" s="137"/>
    </row>
    <row r="22" spans="6:6" x14ac:dyDescent="0.25">
      <c r="F22" s="137"/>
    </row>
    <row r="23" spans="6:6" x14ac:dyDescent="0.25">
      <c r="F23" s="137"/>
    </row>
    <row r="24" spans="6:6" x14ac:dyDescent="0.25">
      <c r="F24" s="137"/>
    </row>
    <row r="25" spans="6:6" x14ac:dyDescent="0.25">
      <c r="F25" s="137"/>
    </row>
    <row r="26" spans="6:6" x14ac:dyDescent="0.25">
      <c r="F26" s="137"/>
    </row>
    <row r="27" spans="6:6" x14ac:dyDescent="0.25">
      <c r="F27" s="137"/>
    </row>
    <row r="28" spans="6:6" x14ac:dyDescent="0.25">
      <c r="F28" s="137"/>
    </row>
    <row r="29" spans="6:6" x14ac:dyDescent="0.25">
      <c r="F29" s="137"/>
    </row>
    <row r="30" spans="6:6" x14ac:dyDescent="0.25">
      <c r="F30" s="137"/>
    </row>
    <row r="31" spans="6:6" x14ac:dyDescent="0.25">
      <c r="F31" s="137"/>
    </row>
    <row r="32" spans="6:6" x14ac:dyDescent="0.25">
      <c r="F32" s="137"/>
    </row>
    <row r="33" spans="6:6" x14ac:dyDescent="0.25">
      <c r="F33" s="137"/>
    </row>
    <row r="34" spans="6:6" x14ac:dyDescent="0.25">
      <c r="F34" s="137"/>
    </row>
    <row r="35" spans="6:6" x14ac:dyDescent="0.25">
      <c r="F35" s="137"/>
    </row>
    <row r="36" spans="6:6" x14ac:dyDescent="0.25">
      <c r="F36" s="137"/>
    </row>
    <row r="37" spans="6:6" x14ac:dyDescent="0.25">
      <c r="F37" s="137"/>
    </row>
    <row r="38" spans="6:6" x14ac:dyDescent="0.25">
      <c r="F38" s="137"/>
    </row>
    <row r="39" spans="6:6" x14ac:dyDescent="0.25">
      <c r="F39" s="137"/>
    </row>
    <row r="40" spans="6:6" x14ac:dyDescent="0.25">
      <c r="F40" s="137"/>
    </row>
    <row r="41" spans="6:6" x14ac:dyDescent="0.25">
      <c r="F41" s="137"/>
    </row>
    <row r="42" spans="6:6" x14ac:dyDescent="0.25">
      <c r="F42" s="137"/>
    </row>
    <row r="43" spans="6:6" x14ac:dyDescent="0.25">
      <c r="F43" s="137"/>
    </row>
    <row r="44" spans="6:6" x14ac:dyDescent="0.25">
      <c r="F44" s="137"/>
    </row>
    <row r="45" spans="6:6" x14ac:dyDescent="0.25">
      <c r="F45" s="137"/>
    </row>
    <row r="46" spans="6:6" x14ac:dyDescent="0.25">
      <c r="F46" s="137"/>
    </row>
    <row r="47" spans="6:6" x14ac:dyDescent="0.25">
      <c r="F47" s="137"/>
    </row>
    <row r="48" spans="6:6" x14ac:dyDescent="0.25">
      <c r="F48" s="137"/>
    </row>
    <row r="49" spans="6:6" x14ac:dyDescent="0.25">
      <c r="F49" s="137"/>
    </row>
    <row r="50" spans="6:6" x14ac:dyDescent="0.25">
      <c r="F50" s="137"/>
    </row>
    <row r="51" spans="6:6" x14ac:dyDescent="0.25">
      <c r="F51" s="137"/>
    </row>
    <row r="52" spans="6:6" x14ac:dyDescent="0.25">
      <c r="F52" s="137"/>
    </row>
    <row r="53" spans="6:6" x14ac:dyDescent="0.25">
      <c r="F53" s="137"/>
    </row>
    <row r="54" spans="6:6" x14ac:dyDescent="0.25">
      <c r="F54" s="137"/>
    </row>
    <row r="55" spans="6:6" x14ac:dyDescent="0.25">
      <c r="F55" s="137"/>
    </row>
    <row r="56" spans="6:6" x14ac:dyDescent="0.25">
      <c r="F56" s="137"/>
    </row>
    <row r="57" spans="6:6" x14ac:dyDescent="0.25">
      <c r="F57" s="137"/>
    </row>
    <row r="58" spans="6:6" x14ac:dyDescent="0.25">
      <c r="F58" s="137"/>
    </row>
    <row r="59" spans="6:6" x14ac:dyDescent="0.25">
      <c r="F59" s="137"/>
    </row>
    <row r="60" spans="6:6" x14ac:dyDescent="0.25">
      <c r="F60" s="137"/>
    </row>
    <row r="61" spans="6:6" x14ac:dyDescent="0.25">
      <c r="F61" s="137"/>
    </row>
    <row r="62" spans="6:6" x14ac:dyDescent="0.25">
      <c r="F62" s="137"/>
    </row>
    <row r="63" spans="6:6" x14ac:dyDescent="0.25">
      <c r="F63" s="137"/>
    </row>
    <row r="64" spans="6:6" x14ac:dyDescent="0.25">
      <c r="F64" s="137"/>
    </row>
    <row r="65" spans="6:6" x14ac:dyDescent="0.25">
      <c r="F65" s="137"/>
    </row>
    <row r="66" spans="6:6" x14ac:dyDescent="0.25">
      <c r="F66" s="137"/>
    </row>
    <row r="67" spans="6:6" x14ac:dyDescent="0.25">
      <c r="F67" s="137"/>
    </row>
    <row r="68" spans="6:6" x14ac:dyDescent="0.25">
      <c r="F68" s="137"/>
    </row>
    <row r="69" spans="6:6" x14ac:dyDescent="0.25">
      <c r="F69" s="137"/>
    </row>
    <row r="70" spans="6:6" x14ac:dyDescent="0.25">
      <c r="F70" s="137"/>
    </row>
    <row r="71" spans="6:6" x14ac:dyDescent="0.25">
      <c r="F71" s="137"/>
    </row>
    <row r="72" spans="6:6" x14ac:dyDescent="0.25">
      <c r="F72" s="137"/>
    </row>
    <row r="73" spans="6:6" x14ac:dyDescent="0.25">
      <c r="F73" s="137"/>
    </row>
    <row r="74" spans="6:6" x14ac:dyDescent="0.25">
      <c r="F74" s="137"/>
    </row>
    <row r="75" spans="6:6" x14ac:dyDescent="0.25">
      <c r="F75" s="137"/>
    </row>
    <row r="76" spans="6:6" x14ac:dyDescent="0.25">
      <c r="F76" s="137"/>
    </row>
    <row r="77" spans="6:6" x14ac:dyDescent="0.25">
      <c r="F77" s="137"/>
    </row>
    <row r="78" spans="6:6" x14ac:dyDescent="0.25">
      <c r="F78" s="137"/>
    </row>
    <row r="79" spans="6:6" x14ac:dyDescent="0.25">
      <c r="F79" s="137"/>
    </row>
    <row r="80" spans="6:6" x14ac:dyDescent="0.25">
      <c r="F80" s="137"/>
    </row>
    <row r="81" spans="6:6" x14ac:dyDescent="0.25">
      <c r="F81" s="137"/>
    </row>
    <row r="82" spans="6:6" x14ac:dyDescent="0.25">
      <c r="F82" s="137"/>
    </row>
    <row r="83" spans="6:6" x14ac:dyDescent="0.25">
      <c r="F83" s="137"/>
    </row>
    <row r="84" spans="6:6" x14ac:dyDescent="0.25">
      <c r="F84" s="137"/>
    </row>
    <row r="85" spans="6:6" x14ac:dyDescent="0.25">
      <c r="F85" s="137"/>
    </row>
    <row r="86" spans="6:6" x14ac:dyDescent="0.25">
      <c r="F86" s="137"/>
    </row>
    <row r="87" spans="6:6" x14ac:dyDescent="0.25">
      <c r="F87" s="137"/>
    </row>
    <row r="88" spans="6:6" x14ac:dyDescent="0.25">
      <c r="F88" s="137"/>
    </row>
    <row r="89" spans="6:6" x14ac:dyDescent="0.25">
      <c r="F89" s="137"/>
    </row>
    <row r="90" spans="6:6" x14ac:dyDescent="0.25">
      <c r="F90" s="137"/>
    </row>
    <row r="91" spans="6:6" x14ac:dyDescent="0.25">
      <c r="F91" s="137"/>
    </row>
    <row r="92" spans="6:6" x14ac:dyDescent="0.25">
      <c r="F92" s="137"/>
    </row>
    <row r="93" spans="6:6" x14ac:dyDescent="0.25">
      <c r="F93" s="137"/>
    </row>
    <row r="94" spans="6:6" x14ac:dyDescent="0.25">
      <c r="F94" s="137"/>
    </row>
    <row r="95" spans="6:6" x14ac:dyDescent="0.25">
      <c r="F95" s="137"/>
    </row>
    <row r="96" spans="6:6" x14ac:dyDescent="0.25">
      <c r="F96" s="137"/>
    </row>
    <row r="97" spans="6:6" x14ac:dyDescent="0.25">
      <c r="F97" s="137"/>
    </row>
    <row r="98" spans="6:6" x14ac:dyDescent="0.25">
      <c r="F98" s="137"/>
    </row>
    <row r="99" spans="6:6" x14ac:dyDescent="0.25">
      <c r="F99" s="137"/>
    </row>
    <row r="100" spans="6:6" x14ac:dyDescent="0.25">
      <c r="F100" s="137"/>
    </row>
    <row r="101" spans="6:6" x14ac:dyDescent="0.25">
      <c r="F101" s="137"/>
    </row>
    <row r="102" spans="6:6" x14ac:dyDescent="0.25">
      <c r="F102" s="137"/>
    </row>
    <row r="103" spans="6:6" x14ac:dyDescent="0.25">
      <c r="F103" s="137"/>
    </row>
    <row r="104" spans="6:6" x14ac:dyDescent="0.25">
      <c r="F104" s="137"/>
    </row>
    <row r="105" spans="6:6" x14ac:dyDescent="0.25">
      <c r="F105" s="137"/>
    </row>
    <row r="106" spans="6:6" x14ac:dyDescent="0.25">
      <c r="F106" s="137"/>
    </row>
    <row r="107" spans="6:6" x14ac:dyDescent="0.25">
      <c r="F107" s="137"/>
    </row>
    <row r="108" spans="6:6" x14ac:dyDescent="0.25">
      <c r="F108" s="137"/>
    </row>
    <row r="109" spans="6:6" x14ac:dyDescent="0.25">
      <c r="F109" s="137"/>
    </row>
    <row r="110" spans="6:6" x14ac:dyDescent="0.25">
      <c r="F110" s="137"/>
    </row>
    <row r="111" spans="6:6" x14ac:dyDescent="0.25">
      <c r="F111" s="137"/>
    </row>
    <row r="112" spans="6:6" x14ac:dyDescent="0.25">
      <c r="F112" s="137"/>
    </row>
    <row r="113" spans="6:6" x14ac:dyDescent="0.25">
      <c r="F113" s="137"/>
    </row>
    <row r="114" spans="6:6" x14ac:dyDescent="0.25">
      <c r="F114" s="137"/>
    </row>
    <row r="115" spans="6:6" x14ac:dyDescent="0.25">
      <c r="F115" s="137"/>
    </row>
    <row r="116" spans="6:6" x14ac:dyDescent="0.25">
      <c r="F116" s="137"/>
    </row>
    <row r="117" spans="6:6" x14ac:dyDescent="0.25">
      <c r="F117" s="137"/>
    </row>
    <row r="118" spans="6:6" x14ac:dyDescent="0.25">
      <c r="F118" s="137"/>
    </row>
    <row r="119" spans="6:6" x14ac:dyDescent="0.25">
      <c r="F119" s="137"/>
    </row>
    <row r="120" spans="6:6" x14ac:dyDescent="0.25">
      <c r="F120" s="137"/>
    </row>
    <row r="121" spans="6:6" x14ac:dyDescent="0.25">
      <c r="F121" s="137"/>
    </row>
    <row r="122" spans="6:6" x14ac:dyDescent="0.25">
      <c r="F122" s="137"/>
    </row>
    <row r="123" spans="6:6" x14ac:dyDescent="0.25">
      <c r="F123" s="137"/>
    </row>
    <row r="124" spans="6:6" x14ac:dyDescent="0.25">
      <c r="F124" s="137"/>
    </row>
    <row r="125" spans="6:6" x14ac:dyDescent="0.25">
      <c r="F125" s="137"/>
    </row>
    <row r="126" spans="6:6" x14ac:dyDescent="0.25">
      <c r="F126" s="137"/>
    </row>
    <row r="127" spans="6:6" x14ac:dyDescent="0.25">
      <c r="F127" s="137"/>
    </row>
    <row r="128" spans="6:6" x14ac:dyDescent="0.25">
      <c r="F128" s="137"/>
    </row>
    <row r="129" spans="6:6" x14ac:dyDescent="0.25">
      <c r="F129" s="137"/>
    </row>
    <row r="130" spans="6:6" x14ac:dyDescent="0.25">
      <c r="F130" s="137"/>
    </row>
    <row r="131" spans="6:6" x14ac:dyDescent="0.25">
      <c r="F131" s="137"/>
    </row>
    <row r="132" spans="6:6" x14ac:dyDescent="0.25">
      <c r="F132" s="137"/>
    </row>
    <row r="133" spans="6:6" x14ac:dyDescent="0.25">
      <c r="F133" s="137"/>
    </row>
    <row r="134" spans="6:6" x14ac:dyDescent="0.25">
      <c r="F134" s="137"/>
    </row>
    <row r="135" spans="6:6" x14ac:dyDescent="0.25">
      <c r="F135" s="137"/>
    </row>
    <row r="136" spans="6:6" x14ac:dyDescent="0.25">
      <c r="F136" s="137"/>
    </row>
    <row r="137" spans="6:6" x14ac:dyDescent="0.25">
      <c r="F137" s="137"/>
    </row>
    <row r="138" spans="6:6" x14ac:dyDescent="0.25">
      <c r="F138" s="137"/>
    </row>
    <row r="139" spans="6:6" x14ac:dyDescent="0.25">
      <c r="F139" s="137"/>
    </row>
    <row r="140" spans="6:6" x14ac:dyDescent="0.25">
      <c r="F140" s="137"/>
    </row>
    <row r="141" spans="6:6" x14ac:dyDescent="0.25">
      <c r="F141" s="137"/>
    </row>
    <row r="142" spans="6:6" x14ac:dyDescent="0.25">
      <c r="F142" s="137"/>
    </row>
    <row r="143" spans="6:6" x14ac:dyDescent="0.25">
      <c r="F143" s="137"/>
    </row>
    <row r="144" spans="6:6" x14ac:dyDescent="0.25">
      <c r="F144" s="137"/>
    </row>
    <row r="145" spans="6:6" x14ac:dyDescent="0.25">
      <c r="F145" s="137"/>
    </row>
    <row r="146" spans="6:6" x14ac:dyDescent="0.25">
      <c r="F146" s="137"/>
    </row>
    <row r="147" spans="6:6" x14ac:dyDescent="0.25">
      <c r="F147" s="137"/>
    </row>
    <row r="148" spans="6:6" x14ac:dyDescent="0.25">
      <c r="F148" s="137"/>
    </row>
    <row r="149" spans="6:6" x14ac:dyDescent="0.25">
      <c r="F149" s="137"/>
    </row>
    <row r="150" spans="6:6" x14ac:dyDescent="0.25">
      <c r="F150" s="137"/>
    </row>
    <row r="151" spans="6:6" x14ac:dyDescent="0.25">
      <c r="F151" s="137"/>
    </row>
    <row r="152" spans="6:6" x14ac:dyDescent="0.25">
      <c r="F152" s="137"/>
    </row>
    <row r="153" spans="6:6" x14ac:dyDescent="0.25">
      <c r="F153" s="137"/>
    </row>
  </sheetData>
  <mergeCells count="1">
    <mergeCell ref="G5:G6"/>
  </mergeCells>
  <conditionalFormatting sqref="F4:F153">
    <cfRule type="expression" dxfId="7" priority="1">
      <formula>ISEVEN(F4)=TRUE</formula>
    </cfRule>
    <cfRule type="expression" dxfId="6" priority="2">
      <formula>ISODD(F4)=TRUE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9" r:id="rId3" name="Scroll Bar 3">
              <controlPr defaultSize="0" autoPict="0">
                <anchor moveWithCells="1">
                  <from>
                    <xdr:col>2</xdr:col>
                    <xdr:colOff>428625</xdr:colOff>
                    <xdr:row>3</xdr:row>
                    <xdr:rowOff>19050</xdr:rowOff>
                  </from>
                  <to>
                    <xdr:col>2</xdr:col>
                    <xdr:colOff>914400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4" name="Scroll Bar 5">
              <controlPr defaultSize="0" autoPict="0">
                <anchor moveWithCells="1">
                  <from>
                    <xdr:col>2</xdr:col>
                    <xdr:colOff>428625</xdr:colOff>
                    <xdr:row>2</xdr:row>
                    <xdr:rowOff>28575</xdr:rowOff>
                  </from>
                  <to>
                    <xdr:col>2</xdr:col>
                    <xdr:colOff>914400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"/>
  <sheetViews>
    <sheetView showGridLines="0" workbookViewId="0">
      <selection activeCell="D10" sqref="D10:D13"/>
    </sheetView>
  </sheetViews>
  <sheetFormatPr defaultRowHeight="15" x14ac:dyDescent="0.25"/>
  <cols>
    <col min="1" max="1" width="5.85546875" style="2" customWidth="1"/>
    <col min="2" max="2" width="20.5703125" style="2" customWidth="1"/>
    <col min="3" max="3" width="6.85546875" style="2" customWidth="1"/>
    <col min="4" max="4" width="12.85546875" style="2" customWidth="1"/>
    <col min="5" max="5" width="21.7109375" style="2" customWidth="1"/>
    <col min="6" max="6" width="5.85546875" style="2" customWidth="1"/>
    <col min="7" max="16384" width="9.140625" style="2"/>
  </cols>
  <sheetData>
    <row r="1" spans="1:5" ht="19.5" customHeight="1" x14ac:dyDescent="0.25"/>
    <row r="2" spans="1:5" ht="18.75" x14ac:dyDescent="0.25">
      <c r="B2" s="21" t="s">
        <v>11</v>
      </c>
    </row>
    <row r="3" spans="1:5" ht="16.5" customHeight="1" x14ac:dyDescent="0.25">
      <c r="B3" s="23" t="s">
        <v>0</v>
      </c>
    </row>
    <row r="4" spans="1:5" ht="16.5" customHeight="1" x14ac:dyDescent="0.25">
      <c r="A4" s="24">
        <v>80</v>
      </c>
      <c r="B4" s="6" t="s">
        <v>2</v>
      </c>
      <c r="C4" s="7"/>
      <c r="D4" s="11">
        <f>A4*1000000</f>
        <v>80000000</v>
      </c>
    </row>
    <row r="5" spans="1:5" ht="16.5" customHeight="1" x14ac:dyDescent="0.25">
      <c r="A5" s="24">
        <v>25</v>
      </c>
      <c r="B5" s="6" t="s">
        <v>3</v>
      </c>
      <c r="C5" s="8">
        <f>A5/100</f>
        <v>0.25</v>
      </c>
      <c r="D5" s="11"/>
      <c r="E5" s="22" t="s">
        <v>222</v>
      </c>
    </row>
    <row r="6" spans="1:5" ht="16.5" customHeight="1" x14ac:dyDescent="0.25">
      <c r="A6" s="24"/>
      <c r="B6" s="15"/>
      <c r="C6" s="16" t="s">
        <v>4</v>
      </c>
      <c r="D6" s="17"/>
      <c r="E6" s="22" t="s">
        <v>223</v>
      </c>
    </row>
    <row r="7" spans="1:5" ht="16.5" customHeight="1" x14ac:dyDescent="0.25">
      <c r="A7" s="24">
        <v>1500</v>
      </c>
      <c r="B7" s="6" t="s">
        <v>5</v>
      </c>
      <c r="C7" s="7"/>
      <c r="D7" s="13">
        <f>A7/10000</f>
        <v>0.15</v>
      </c>
    </row>
    <row r="8" spans="1:5" ht="16.5" customHeight="1" x14ac:dyDescent="0.25">
      <c r="B8" s="6" t="s">
        <v>6</v>
      </c>
      <c r="C8" s="7"/>
      <c r="D8" s="14">
        <v>4</v>
      </c>
    </row>
    <row r="9" spans="1:5" ht="16.5" customHeight="1" x14ac:dyDescent="0.25">
      <c r="B9" s="23" t="s">
        <v>1</v>
      </c>
    </row>
    <row r="10" spans="1:5" ht="16.5" customHeight="1" x14ac:dyDescent="0.25">
      <c r="B10" s="4" t="s">
        <v>7</v>
      </c>
      <c r="C10" s="5"/>
      <c r="D10" s="11"/>
      <c r="E10" s="22" t="s">
        <v>228</v>
      </c>
    </row>
    <row r="11" spans="1:5" ht="16.5" customHeight="1" x14ac:dyDescent="0.25">
      <c r="B11" s="4" t="s">
        <v>8</v>
      </c>
      <c r="C11" s="5"/>
      <c r="D11" s="11"/>
      <c r="E11" s="22" t="s">
        <v>225</v>
      </c>
    </row>
    <row r="12" spans="1:5" ht="16.5" customHeight="1" x14ac:dyDescent="0.25">
      <c r="B12" s="18" t="s">
        <v>9</v>
      </c>
      <c r="C12" s="19"/>
      <c r="D12" s="20"/>
      <c r="E12" s="22" t="s">
        <v>226</v>
      </c>
    </row>
    <row r="13" spans="1:5" ht="16.5" customHeight="1" x14ac:dyDescent="0.25">
      <c r="B13" s="9" t="s">
        <v>10</v>
      </c>
      <c r="C13" s="10"/>
      <c r="D13" s="12"/>
      <c r="E13" s="22" t="s">
        <v>227</v>
      </c>
    </row>
    <row r="14" spans="1:5" ht="19.5" customHeight="1" x14ac:dyDescent="0.25">
      <c r="D14" s="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1</xdr:col>
                    <xdr:colOff>819150</xdr:colOff>
                    <xdr:row>4</xdr:row>
                    <xdr:rowOff>28575</xdr:rowOff>
                  </from>
                  <to>
                    <xdr:col>1</xdr:col>
                    <xdr:colOff>1295400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1</xdr:col>
                    <xdr:colOff>1219200</xdr:colOff>
                    <xdr:row>3</xdr:row>
                    <xdr:rowOff>19050</xdr:rowOff>
                  </from>
                  <to>
                    <xdr:col>2</xdr:col>
                    <xdr:colOff>333375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croll Bar 3">
              <controlPr defaultSize="0" autoPict="0">
                <anchor moveWithCells="1">
                  <from>
                    <xdr:col>1</xdr:col>
                    <xdr:colOff>1219200</xdr:colOff>
                    <xdr:row>6</xdr:row>
                    <xdr:rowOff>38100</xdr:rowOff>
                  </from>
                  <to>
                    <xdr:col>2</xdr:col>
                    <xdr:colOff>333375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Scroll Bar 4">
              <controlPr defaultSize="0" autoPict="0">
                <anchor moveWithCells="1">
                  <from>
                    <xdr:col>1</xdr:col>
                    <xdr:colOff>1219200</xdr:colOff>
                    <xdr:row>7</xdr:row>
                    <xdr:rowOff>19050</xdr:rowOff>
                  </from>
                  <to>
                    <xdr:col>2</xdr:col>
                    <xdr:colOff>333375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3"/>
  <sheetViews>
    <sheetView showGridLines="0" topLeftCell="A4" workbookViewId="0">
      <selection activeCell="G13" sqref="G13"/>
    </sheetView>
  </sheetViews>
  <sheetFormatPr defaultRowHeight="15" x14ac:dyDescent="0.25"/>
  <cols>
    <col min="1" max="1" width="5.85546875" style="2" customWidth="1"/>
    <col min="2" max="2" width="25.28515625" style="2" customWidth="1"/>
    <col min="3" max="3" width="6.85546875" style="2" customWidth="1"/>
    <col min="4" max="4" width="12.85546875" style="2" customWidth="1"/>
    <col min="5" max="5" width="23.42578125" style="2" customWidth="1"/>
    <col min="6" max="6" width="5.85546875" style="2" customWidth="1"/>
    <col min="7" max="16384" width="9.140625" style="2"/>
  </cols>
  <sheetData>
    <row r="1" spans="1:5" ht="19.5" customHeight="1" x14ac:dyDescent="0.25"/>
    <row r="2" spans="1:5" ht="18.75" x14ac:dyDescent="0.25">
      <c r="B2" s="21" t="s">
        <v>11</v>
      </c>
    </row>
    <row r="3" spans="1:5" ht="16.5" customHeight="1" x14ac:dyDescent="0.25">
      <c r="B3" s="23" t="s">
        <v>0</v>
      </c>
    </row>
    <row r="4" spans="1:5" ht="16.5" customHeight="1" x14ac:dyDescent="0.25">
      <c r="A4" s="24">
        <v>100</v>
      </c>
      <c r="B4" s="6" t="s">
        <v>2</v>
      </c>
      <c r="C4" s="7"/>
      <c r="D4" s="11">
        <f>A4*1000000</f>
        <v>100000000</v>
      </c>
    </row>
    <row r="5" spans="1:5" ht="16.5" customHeight="1" x14ac:dyDescent="0.25">
      <c r="A5" s="24">
        <v>20</v>
      </c>
      <c r="B5" s="6" t="s">
        <v>3</v>
      </c>
      <c r="C5" s="25">
        <f>A5/100</f>
        <v>0.2</v>
      </c>
      <c r="D5" s="11"/>
      <c r="E5" s="22" t="s">
        <v>222</v>
      </c>
    </row>
    <row r="6" spans="1:5" ht="16.5" customHeight="1" x14ac:dyDescent="0.25">
      <c r="A6" s="24"/>
      <c r="B6" s="15"/>
      <c r="C6" s="16" t="s">
        <v>4</v>
      </c>
      <c r="D6" s="17"/>
      <c r="E6" s="22" t="s">
        <v>223</v>
      </c>
    </row>
    <row r="7" spans="1:5" ht="16.5" customHeight="1" x14ac:dyDescent="0.25">
      <c r="A7" s="24">
        <v>1500</v>
      </c>
      <c r="B7" s="6" t="s">
        <v>5</v>
      </c>
      <c r="C7" s="7"/>
      <c r="D7" s="13">
        <f>A7/10000</f>
        <v>0.15</v>
      </c>
    </row>
    <row r="8" spans="1:5" ht="16.5" customHeight="1" x14ac:dyDescent="0.25">
      <c r="B8" s="6" t="s">
        <v>6</v>
      </c>
      <c r="C8" s="7"/>
      <c r="D8" s="14">
        <v>4</v>
      </c>
    </row>
    <row r="9" spans="1:5" ht="16.5" customHeight="1" x14ac:dyDescent="0.25">
      <c r="A9" s="24">
        <v>1000</v>
      </c>
      <c r="B9" s="6" t="s">
        <v>13</v>
      </c>
      <c r="C9" s="7"/>
      <c r="D9" s="26">
        <f>A9*1000</f>
        <v>1000000</v>
      </c>
    </row>
    <row r="10" spans="1:5" ht="16.5" customHeight="1" x14ac:dyDescent="0.25">
      <c r="B10" s="23" t="s">
        <v>1</v>
      </c>
    </row>
    <row r="11" spans="1:5" ht="16.5" customHeight="1" x14ac:dyDescent="0.25">
      <c r="B11" s="23" t="s">
        <v>14</v>
      </c>
    </row>
    <row r="12" spans="1:5" ht="16.5" customHeight="1" x14ac:dyDescent="0.25">
      <c r="B12" s="4" t="s">
        <v>7</v>
      </c>
      <c r="C12" s="5"/>
      <c r="D12" s="11"/>
      <c r="E12" s="22" t="s">
        <v>228</v>
      </c>
    </row>
    <row r="13" spans="1:5" ht="16.5" customHeight="1" x14ac:dyDescent="0.25">
      <c r="B13" s="4" t="s">
        <v>8</v>
      </c>
      <c r="C13" s="5"/>
      <c r="D13" s="11"/>
      <c r="E13" s="22" t="s">
        <v>229</v>
      </c>
    </row>
    <row r="14" spans="1:5" ht="16.5" customHeight="1" x14ac:dyDescent="0.25">
      <c r="B14" s="18" t="s">
        <v>9</v>
      </c>
      <c r="C14" s="19"/>
      <c r="D14" s="20"/>
      <c r="E14" s="22" t="s">
        <v>230</v>
      </c>
    </row>
    <row r="15" spans="1:5" x14ac:dyDescent="0.25">
      <c r="B15" s="9" t="s">
        <v>10</v>
      </c>
      <c r="C15" s="10"/>
      <c r="D15" s="12"/>
      <c r="E15" s="22" t="s">
        <v>231</v>
      </c>
    </row>
    <row r="16" spans="1:5" x14ac:dyDescent="0.25">
      <c r="B16" s="23" t="s">
        <v>13</v>
      </c>
    </row>
    <row r="17" spans="2:5" x14ac:dyDescent="0.25">
      <c r="B17" s="4" t="s">
        <v>7</v>
      </c>
      <c r="C17" s="5"/>
      <c r="D17" s="11"/>
      <c r="E17" s="2" t="s">
        <v>232</v>
      </c>
    </row>
    <row r="18" spans="2:5" x14ac:dyDescent="0.25">
      <c r="B18" s="4" t="s">
        <v>8</v>
      </c>
      <c r="C18" s="5"/>
      <c r="D18" s="11"/>
      <c r="E18" s="2" t="s">
        <v>233</v>
      </c>
    </row>
    <row r="19" spans="2:5" x14ac:dyDescent="0.25">
      <c r="B19" s="4" t="s">
        <v>15</v>
      </c>
      <c r="C19" s="5"/>
      <c r="D19" s="27"/>
      <c r="E19" s="2" t="s">
        <v>234</v>
      </c>
    </row>
    <row r="20" spans="2:5" x14ac:dyDescent="0.25">
      <c r="B20" s="18" t="s">
        <v>9</v>
      </c>
      <c r="C20" s="19"/>
      <c r="D20" s="20"/>
      <c r="E20" s="2" t="s">
        <v>235</v>
      </c>
    </row>
    <row r="21" spans="2:5" x14ac:dyDescent="0.25">
      <c r="B21" s="9" t="s">
        <v>10</v>
      </c>
      <c r="C21" s="10"/>
      <c r="D21" s="28"/>
      <c r="E21" s="2" t="s">
        <v>236</v>
      </c>
    </row>
    <row r="22" spans="2:5" x14ac:dyDescent="0.25">
      <c r="B22" s="264" t="s">
        <v>16</v>
      </c>
      <c r="C22" s="264"/>
      <c r="D22" s="29"/>
      <c r="E22" s="2" t="s">
        <v>237</v>
      </c>
    </row>
    <row r="23" spans="2:5" ht="19.5" customHeight="1" x14ac:dyDescent="0.25"/>
  </sheetData>
  <mergeCells count="1">
    <mergeCell ref="B22:C2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1</xdr:col>
                    <xdr:colOff>1162050</xdr:colOff>
                    <xdr:row>4</xdr:row>
                    <xdr:rowOff>28575</xdr:rowOff>
                  </from>
                  <to>
                    <xdr:col>1</xdr:col>
                    <xdr:colOff>1638300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Scroll Bar 2">
              <controlPr defaultSize="0" autoPict="0">
                <anchor moveWithCells="1">
                  <from>
                    <xdr:col>1</xdr:col>
                    <xdr:colOff>1552575</xdr:colOff>
                    <xdr:row>3</xdr:row>
                    <xdr:rowOff>19050</xdr:rowOff>
                  </from>
                  <to>
                    <xdr:col>2</xdr:col>
                    <xdr:colOff>352425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Scroll Bar 3">
              <controlPr defaultSize="0" autoPict="0">
                <anchor moveWithCells="1">
                  <from>
                    <xdr:col>1</xdr:col>
                    <xdr:colOff>1552575</xdr:colOff>
                    <xdr:row>6</xdr:row>
                    <xdr:rowOff>38100</xdr:rowOff>
                  </from>
                  <to>
                    <xdr:col>2</xdr:col>
                    <xdr:colOff>352425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Scroll Bar 4">
              <controlPr defaultSize="0" autoPict="0">
                <anchor moveWithCells="1">
                  <from>
                    <xdr:col>1</xdr:col>
                    <xdr:colOff>1552575</xdr:colOff>
                    <xdr:row>7</xdr:row>
                    <xdr:rowOff>28575</xdr:rowOff>
                  </from>
                  <to>
                    <xdr:col>2</xdr:col>
                    <xdr:colOff>352425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Scroll Bar 5">
              <controlPr defaultSize="0" autoPict="0">
                <anchor moveWithCells="1">
                  <from>
                    <xdr:col>1</xdr:col>
                    <xdr:colOff>1552575</xdr:colOff>
                    <xdr:row>8</xdr:row>
                    <xdr:rowOff>19050</xdr:rowOff>
                  </from>
                  <to>
                    <xdr:col>2</xdr:col>
                    <xdr:colOff>352425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0"/>
  <sheetViews>
    <sheetView showGridLines="0" workbookViewId="0">
      <selection activeCell="F16" sqref="F16"/>
    </sheetView>
  </sheetViews>
  <sheetFormatPr defaultRowHeight="15" x14ac:dyDescent="0.25"/>
  <cols>
    <col min="1" max="1" width="5.85546875" style="190" customWidth="1"/>
    <col min="2" max="2" width="9.140625" style="190"/>
    <col min="3" max="3" width="26.140625" style="190" customWidth="1"/>
    <col min="4" max="4" width="16.42578125" style="190" customWidth="1"/>
    <col min="5" max="5" width="11.5703125" style="190" customWidth="1"/>
    <col min="6" max="6" width="16.7109375" style="190" customWidth="1"/>
    <col min="7" max="7" width="5.85546875" style="190" customWidth="1"/>
    <col min="8" max="16384" width="9.140625" style="190"/>
  </cols>
  <sheetData>
    <row r="1" spans="1:7" ht="19.5" customHeight="1" x14ac:dyDescent="0.25"/>
    <row r="2" spans="1:7" ht="18.75" x14ac:dyDescent="0.25">
      <c r="B2" s="265" t="s">
        <v>214</v>
      </c>
      <c r="C2" s="265"/>
      <c r="D2" s="265"/>
      <c r="E2" s="265"/>
      <c r="F2" s="265"/>
      <c r="G2" s="189"/>
    </row>
    <row r="3" spans="1:7" x14ac:dyDescent="0.25">
      <c r="B3" s="191" t="s">
        <v>186</v>
      </c>
      <c r="C3" s="189"/>
      <c r="D3" s="189"/>
      <c r="E3" s="189"/>
      <c r="F3" s="189"/>
      <c r="G3" s="192"/>
    </row>
    <row r="4" spans="1:7" ht="16.5" customHeight="1" x14ac:dyDescent="0.25">
      <c r="A4" s="204">
        <v>6000</v>
      </c>
      <c r="B4" s="196" t="s">
        <v>188</v>
      </c>
      <c r="C4" s="194"/>
      <c r="D4" s="197">
        <f>A4*1000000</f>
        <v>6000000000</v>
      </c>
      <c r="E4" s="189"/>
    </row>
    <row r="5" spans="1:7" ht="16.5" customHeight="1" x14ac:dyDescent="0.25">
      <c r="A5" s="204">
        <v>1125</v>
      </c>
      <c r="B5" s="196" t="s">
        <v>189</v>
      </c>
      <c r="C5" s="194"/>
      <c r="D5" s="198">
        <f>A5/10000</f>
        <v>0.1125</v>
      </c>
      <c r="E5" s="189"/>
    </row>
    <row r="6" spans="1:7" ht="16.5" customHeight="1" x14ac:dyDescent="0.25">
      <c r="A6" s="204"/>
      <c r="B6" s="196" t="s">
        <v>190</v>
      </c>
      <c r="C6" s="194"/>
      <c r="D6" s="199">
        <v>3</v>
      </c>
      <c r="E6" s="189"/>
      <c r="F6" s="189"/>
    </row>
    <row r="7" spans="1:7" ht="16.5" customHeight="1" x14ac:dyDescent="0.25">
      <c r="A7" s="204">
        <v>100</v>
      </c>
      <c r="B7" s="196" t="s">
        <v>193</v>
      </c>
      <c r="C7" s="194"/>
      <c r="D7" s="198">
        <f>A7/10000</f>
        <v>0.01</v>
      </c>
      <c r="E7" s="189"/>
      <c r="F7" s="189"/>
    </row>
    <row r="8" spans="1:7" ht="16.5" customHeight="1" x14ac:dyDescent="0.25">
      <c r="A8" s="204"/>
      <c r="B8" s="191" t="s">
        <v>187</v>
      </c>
      <c r="C8" s="189"/>
      <c r="D8" s="193"/>
      <c r="E8" s="189"/>
    </row>
    <row r="9" spans="1:7" ht="17.25" customHeight="1" x14ac:dyDescent="0.25">
      <c r="A9" s="204">
        <v>995</v>
      </c>
      <c r="B9" s="196" t="s">
        <v>191</v>
      </c>
      <c r="C9" s="195"/>
      <c r="D9" s="198">
        <f>A9/10000</f>
        <v>9.9500000000000005E-2</v>
      </c>
      <c r="E9" s="189"/>
      <c r="F9" s="189"/>
    </row>
    <row r="10" spans="1:7" ht="7.5" customHeight="1" x14ac:dyDescent="0.25">
      <c r="B10" s="189"/>
      <c r="C10" s="189"/>
      <c r="D10" s="189"/>
      <c r="E10" s="189"/>
      <c r="F10" s="189"/>
    </row>
    <row r="11" spans="1:7" ht="16.5" customHeight="1" x14ac:dyDescent="0.25">
      <c r="B11" s="266" t="str">
        <f>IF(B8="","","Jika pinjaman kredit beralih ke "&amp;B8&amp;", denda dan bunga yang dibayar selama "&amp;D6&amp;" tahun adalah:")</f>
        <v>Jika pinjaman kredit beralih ke BANK B, denda dan bunga yang dibayar selama 3 tahun adalah:</v>
      </c>
      <c r="C11" s="266"/>
      <c r="D11" s="266"/>
      <c r="E11" s="200" t="s">
        <v>96</v>
      </c>
      <c r="F11" s="197"/>
      <c r="G11" s="190" t="s">
        <v>239</v>
      </c>
    </row>
    <row r="12" spans="1:7" ht="16.5" customHeight="1" x14ac:dyDescent="0.25">
      <c r="B12" s="266"/>
      <c r="C12" s="266"/>
      <c r="D12" s="266"/>
      <c r="E12" s="202" t="s">
        <v>114</v>
      </c>
      <c r="F12" s="203"/>
      <c r="G12" s="190" t="s">
        <v>240</v>
      </c>
    </row>
    <row r="13" spans="1:7" ht="16.5" customHeight="1" x14ac:dyDescent="0.25">
      <c r="B13" s="189"/>
      <c r="C13" s="189"/>
      <c r="D13" s="189"/>
      <c r="E13" s="201" t="s">
        <v>95</v>
      </c>
      <c r="F13" s="205"/>
      <c r="G13" s="190" t="s">
        <v>238</v>
      </c>
    </row>
    <row r="14" spans="1:7" ht="7.5" customHeight="1" x14ac:dyDescent="0.25">
      <c r="B14" s="189"/>
      <c r="C14" s="189"/>
      <c r="D14" s="189"/>
      <c r="E14" s="189"/>
      <c r="F14" s="189"/>
    </row>
    <row r="15" spans="1:7" x14ac:dyDescent="0.25">
      <c r="B15" s="266" t="str">
        <f>IF(B3="","","Jika perusahaan bertahan dengan kredit dari "&amp;B3&amp;" bunga yang dibayar adalah:")</f>
        <v>Jika perusahaan bertahan dengan kredit dari BANK A bunga yang dibayar adalah:</v>
      </c>
      <c r="C15" s="266"/>
      <c r="D15" s="266"/>
    </row>
    <row r="16" spans="1:7" x14ac:dyDescent="0.25">
      <c r="B16" s="266"/>
      <c r="C16" s="266"/>
      <c r="D16" s="266"/>
      <c r="E16" s="200" t="s">
        <v>114</v>
      </c>
      <c r="F16" s="197"/>
      <c r="G16" s="190" t="s">
        <v>238</v>
      </c>
    </row>
    <row r="17" spans="2:6" ht="7.5" customHeight="1" x14ac:dyDescent="0.25">
      <c r="B17" s="189"/>
      <c r="E17" s="189"/>
      <c r="F17" s="189"/>
    </row>
    <row r="18" spans="2:6" x14ac:dyDescent="0.25">
      <c r="B18" s="191" t="s">
        <v>192</v>
      </c>
      <c r="C18" s="189"/>
      <c r="D18" s="189"/>
      <c r="E18" s="189"/>
      <c r="F18" s="189"/>
    </row>
    <row r="19" spans="2:6" ht="19.5" customHeight="1" x14ac:dyDescent="0.25">
      <c r="B19" s="271" t="str">
        <f>IF(F16&gt;F13," Sebaiknya perusahaan beralih kredit pinjaman ke "&amp;B8," Sebaiknya perusahaan tetap bertahan dengan kredit dari "&amp;B3)</f>
        <v xml:space="preserve"> Sebaiknya perusahaan tetap bertahan dengan kredit dari BANK A</v>
      </c>
      <c r="C19" s="271"/>
      <c r="D19" s="271"/>
      <c r="E19" s="271"/>
      <c r="F19" s="271"/>
    </row>
    <row r="20" spans="2:6" ht="19.5" customHeight="1" x14ac:dyDescent="0.25">
      <c r="B20" s="189"/>
      <c r="C20" s="189"/>
      <c r="D20" s="189"/>
      <c r="E20" s="189"/>
      <c r="F20" s="189"/>
    </row>
  </sheetData>
  <mergeCells count="4">
    <mergeCell ref="B2:F2"/>
    <mergeCell ref="B19:F19"/>
    <mergeCell ref="B11:D12"/>
    <mergeCell ref="B15:D16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3" name="Scroll Bar 1">
              <controlPr defaultSize="0" autoPict="0">
                <anchor moveWithCells="1">
                  <from>
                    <xdr:col>2</xdr:col>
                    <xdr:colOff>1123950</xdr:colOff>
                    <xdr:row>6</xdr:row>
                    <xdr:rowOff>19050</xdr:rowOff>
                  </from>
                  <to>
                    <xdr:col>2</xdr:col>
                    <xdr:colOff>1609725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5" r:id="rId4" name="Scroll Bar 3">
              <controlPr defaultSize="0" autoPict="0">
                <anchor moveWithCells="1">
                  <from>
                    <xdr:col>2</xdr:col>
                    <xdr:colOff>1123950</xdr:colOff>
                    <xdr:row>3</xdr:row>
                    <xdr:rowOff>19050</xdr:rowOff>
                  </from>
                  <to>
                    <xdr:col>2</xdr:col>
                    <xdr:colOff>1609725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5" name="Scroll Bar 4">
              <controlPr defaultSize="0" autoPict="0">
                <anchor moveWithCells="1">
                  <from>
                    <xdr:col>2</xdr:col>
                    <xdr:colOff>1123950</xdr:colOff>
                    <xdr:row>4</xdr:row>
                    <xdr:rowOff>19050</xdr:rowOff>
                  </from>
                  <to>
                    <xdr:col>2</xdr:col>
                    <xdr:colOff>1609725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6" name="Scroll Bar 5">
              <controlPr defaultSize="0" autoPict="0">
                <anchor moveWithCells="1">
                  <from>
                    <xdr:col>2</xdr:col>
                    <xdr:colOff>1123950</xdr:colOff>
                    <xdr:row>5</xdr:row>
                    <xdr:rowOff>19050</xdr:rowOff>
                  </from>
                  <to>
                    <xdr:col>2</xdr:col>
                    <xdr:colOff>1609725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8" r:id="rId7" name="Scroll Bar 6">
              <controlPr defaultSize="0" autoPict="0">
                <anchor moveWithCells="1">
                  <from>
                    <xdr:col>2</xdr:col>
                    <xdr:colOff>1123950</xdr:colOff>
                    <xdr:row>8</xdr:row>
                    <xdr:rowOff>28575</xdr:rowOff>
                  </from>
                  <to>
                    <xdr:col>2</xdr:col>
                    <xdr:colOff>1609725</xdr:colOff>
                    <xdr:row>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>
      <selection activeCell="F6" sqref="F6:G25"/>
    </sheetView>
  </sheetViews>
  <sheetFormatPr defaultRowHeight="15" x14ac:dyDescent="0.25"/>
  <cols>
    <col min="1" max="1" width="5.85546875" style="1" customWidth="1"/>
    <col min="2" max="2" width="5.140625" style="1" customWidth="1"/>
    <col min="3" max="3" width="13.7109375" style="1" customWidth="1"/>
    <col min="4" max="4" width="19.28515625" style="1" customWidth="1"/>
    <col min="5" max="7" width="10.7109375" style="1" customWidth="1"/>
    <col min="8" max="8" width="5.85546875" style="1" customWidth="1"/>
    <col min="9" max="16384" width="9.140625" style="1"/>
  </cols>
  <sheetData>
    <row r="1" spans="1:7" ht="19.5" customHeight="1" x14ac:dyDescent="0.25"/>
    <row r="2" spans="1:7" ht="18.75" x14ac:dyDescent="0.25">
      <c r="B2" s="21" t="s">
        <v>110</v>
      </c>
    </row>
    <row r="3" spans="1:7" ht="16.5" customHeight="1" x14ac:dyDescent="0.25">
      <c r="A3" s="164">
        <v>240</v>
      </c>
      <c r="B3" s="139" t="s">
        <v>111</v>
      </c>
      <c r="C3" s="140"/>
      <c r="D3" s="140"/>
      <c r="E3" s="140"/>
      <c r="F3" s="150">
        <f>A3*1000</f>
        <v>240000</v>
      </c>
    </row>
    <row r="4" spans="1:7" ht="16.5" customHeight="1" x14ac:dyDescent="0.25">
      <c r="A4" s="164">
        <v>100</v>
      </c>
      <c r="B4" s="139" t="s">
        <v>157</v>
      </c>
      <c r="C4" s="140"/>
      <c r="D4" s="140"/>
      <c r="E4" s="140"/>
      <c r="F4" s="151">
        <f>A4/1000</f>
        <v>0.1</v>
      </c>
    </row>
    <row r="5" spans="1:7" x14ac:dyDescent="0.25">
      <c r="B5" s="141" t="s">
        <v>91</v>
      </c>
      <c r="C5" s="144" t="s">
        <v>112</v>
      </c>
      <c r="D5" s="144" t="s">
        <v>113</v>
      </c>
      <c r="E5" s="144" t="s">
        <v>114</v>
      </c>
      <c r="F5" s="144" t="s">
        <v>115</v>
      </c>
      <c r="G5" s="141" t="s">
        <v>116</v>
      </c>
    </row>
    <row r="6" spans="1:7" x14ac:dyDescent="0.25">
      <c r="B6" s="152">
        <v>1</v>
      </c>
      <c r="C6" s="145" t="s">
        <v>117</v>
      </c>
      <c r="D6" s="146" t="s">
        <v>137</v>
      </c>
      <c r="E6" s="147">
        <v>325240</v>
      </c>
      <c r="F6" s="148"/>
      <c r="G6" s="153"/>
    </row>
    <row r="7" spans="1:7" x14ac:dyDescent="0.25">
      <c r="B7" s="152">
        <v>2</v>
      </c>
      <c r="C7" s="145" t="s">
        <v>118</v>
      </c>
      <c r="D7" s="146" t="s">
        <v>138</v>
      </c>
      <c r="E7" s="147">
        <v>725100</v>
      </c>
      <c r="F7" s="148"/>
      <c r="G7" s="153"/>
    </row>
    <row r="8" spans="1:7" x14ac:dyDescent="0.25">
      <c r="B8" s="152">
        <v>3</v>
      </c>
      <c r="C8" s="145" t="s">
        <v>119</v>
      </c>
      <c r="D8" s="146" t="s">
        <v>139</v>
      </c>
      <c r="E8" s="147">
        <v>925000</v>
      </c>
      <c r="F8" s="148"/>
      <c r="G8" s="153"/>
    </row>
    <row r="9" spans="1:7" x14ac:dyDescent="0.25">
      <c r="B9" s="152">
        <v>4</v>
      </c>
      <c r="C9" s="145" t="s">
        <v>120</v>
      </c>
      <c r="D9" s="146" t="s">
        <v>140</v>
      </c>
      <c r="E9" s="147">
        <v>239000</v>
      </c>
      <c r="F9" s="148"/>
      <c r="G9" s="153"/>
    </row>
    <row r="10" spans="1:7" x14ac:dyDescent="0.25">
      <c r="B10" s="152">
        <v>5</v>
      </c>
      <c r="C10" s="145" t="s">
        <v>121</v>
      </c>
      <c r="D10" s="146" t="s">
        <v>141</v>
      </c>
      <c r="E10" s="147">
        <v>179500</v>
      </c>
      <c r="F10" s="148"/>
      <c r="G10" s="153"/>
    </row>
    <row r="11" spans="1:7" x14ac:dyDescent="0.25">
      <c r="B11" s="152">
        <v>6</v>
      </c>
      <c r="C11" s="145" t="s">
        <v>122</v>
      </c>
      <c r="D11" s="146" t="s">
        <v>142</v>
      </c>
      <c r="E11" s="147">
        <v>245000</v>
      </c>
      <c r="F11" s="148"/>
      <c r="G11" s="153"/>
    </row>
    <row r="12" spans="1:7" x14ac:dyDescent="0.25">
      <c r="B12" s="152">
        <v>7</v>
      </c>
      <c r="C12" s="145" t="s">
        <v>123</v>
      </c>
      <c r="D12" s="146" t="s">
        <v>143</v>
      </c>
      <c r="E12" s="147">
        <v>612500</v>
      </c>
      <c r="F12" s="148"/>
      <c r="G12" s="153"/>
    </row>
    <row r="13" spans="1:7" x14ac:dyDescent="0.25">
      <c r="B13" s="152">
        <v>8</v>
      </c>
      <c r="C13" s="145" t="s">
        <v>124</v>
      </c>
      <c r="D13" s="146" t="s">
        <v>144</v>
      </c>
      <c r="E13" s="147">
        <v>875100</v>
      </c>
      <c r="F13" s="148"/>
      <c r="G13" s="153"/>
    </row>
    <row r="14" spans="1:7" x14ac:dyDescent="0.25">
      <c r="B14" s="152">
        <v>9</v>
      </c>
      <c r="C14" s="145" t="s">
        <v>125</v>
      </c>
      <c r="D14" s="146" t="s">
        <v>145</v>
      </c>
      <c r="E14" s="147">
        <v>325000</v>
      </c>
      <c r="F14" s="148"/>
      <c r="G14" s="153"/>
    </row>
    <row r="15" spans="1:7" x14ac:dyDescent="0.25">
      <c r="B15" s="152">
        <v>10</v>
      </c>
      <c r="C15" s="145" t="s">
        <v>126</v>
      </c>
      <c r="D15" s="146" t="s">
        <v>146</v>
      </c>
      <c r="E15" s="147">
        <v>299500</v>
      </c>
      <c r="F15" s="148"/>
      <c r="G15" s="153"/>
    </row>
    <row r="16" spans="1:7" x14ac:dyDescent="0.25">
      <c r="B16" s="152">
        <v>11</v>
      </c>
      <c r="C16" s="145" t="s">
        <v>127</v>
      </c>
      <c r="D16" s="146" t="s">
        <v>147</v>
      </c>
      <c r="E16" s="147">
        <v>324100</v>
      </c>
      <c r="F16" s="148"/>
      <c r="G16" s="153"/>
    </row>
    <row r="17" spans="2:7" x14ac:dyDescent="0.25">
      <c r="B17" s="152">
        <v>12</v>
      </c>
      <c r="C17" s="145" t="s">
        <v>128</v>
      </c>
      <c r="D17" s="146" t="s">
        <v>148</v>
      </c>
      <c r="E17" s="147">
        <v>225800</v>
      </c>
      <c r="F17" s="148"/>
      <c r="G17" s="153"/>
    </row>
    <row r="18" spans="2:7" x14ac:dyDescent="0.25">
      <c r="B18" s="152">
        <v>13</v>
      </c>
      <c r="C18" s="145" t="s">
        <v>129</v>
      </c>
      <c r="D18" s="146" t="s">
        <v>149</v>
      </c>
      <c r="E18" s="147">
        <v>198750</v>
      </c>
      <c r="F18" s="148"/>
      <c r="G18" s="153"/>
    </row>
    <row r="19" spans="2:7" x14ac:dyDescent="0.25">
      <c r="B19" s="152">
        <v>14</v>
      </c>
      <c r="C19" s="145" t="s">
        <v>130</v>
      </c>
      <c r="D19" s="146" t="s">
        <v>150</v>
      </c>
      <c r="E19" s="147">
        <v>425000</v>
      </c>
      <c r="F19" s="148"/>
      <c r="G19" s="153"/>
    </row>
    <row r="20" spans="2:7" x14ac:dyDescent="0.25">
      <c r="B20" s="152">
        <v>15</v>
      </c>
      <c r="C20" s="145" t="s">
        <v>131</v>
      </c>
      <c r="D20" s="146" t="s">
        <v>151</v>
      </c>
      <c r="E20" s="147">
        <v>1025700</v>
      </c>
      <c r="F20" s="148"/>
      <c r="G20" s="153"/>
    </row>
    <row r="21" spans="2:7" x14ac:dyDescent="0.25">
      <c r="B21" s="152">
        <v>16</v>
      </c>
      <c r="C21" s="145" t="s">
        <v>132</v>
      </c>
      <c r="D21" s="146" t="s">
        <v>152</v>
      </c>
      <c r="E21" s="147">
        <v>325000</v>
      </c>
      <c r="F21" s="148"/>
      <c r="G21" s="153"/>
    </row>
    <row r="22" spans="2:7" x14ac:dyDescent="0.25">
      <c r="B22" s="152">
        <v>17</v>
      </c>
      <c r="C22" s="145" t="s">
        <v>133</v>
      </c>
      <c r="D22" s="146" t="s">
        <v>153</v>
      </c>
      <c r="E22" s="147">
        <v>246500</v>
      </c>
      <c r="F22" s="148"/>
      <c r="G22" s="153"/>
    </row>
    <row r="23" spans="2:7" x14ac:dyDescent="0.25">
      <c r="B23" s="152">
        <v>18</v>
      </c>
      <c r="C23" s="145" t="s">
        <v>134</v>
      </c>
      <c r="D23" s="146" t="s">
        <v>154</v>
      </c>
      <c r="E23" s="147">
        <v>287500</v>
      </c>
      <c r="F23" s="148"/>
      <c r="G23" s="153"/>
    </row>
    <row r="24" spans="2:7" x14ac:dyDescent="0.25">
      <c r="B24" s="152">
        <v>19</v>
      </c>
      <c r="C24" s="145" t="s">
        <v>135</v>
      </c>
      <c r="D24" s="146" t="s">
        <v>155</v>
      </c>
      <c r="E24" s="147">
        <v>326500</v>
      </c>
      <c r="F24" s="148"/>
      <c r="G24" s="153"/>
    </row>
    <row r="25" spans="2:7" x14ac:dyDescent="0.25">
      <c r="B25" s="154">
        <v>20</v>
      </c>
      <c r="C25" s="155" t="s">
        <v>136</v>
      </c>
      <c r="D25" s="156" t="s">
        <v>156</v>
      </c>
      <c r="E25" s="157">
        <v>240000</v>
      </c>
      <c r="F25" s="158"/>
      <c r="G25" s="159"/>
    </row>
    <row r="26" spans="2:7" x14ac:dyDescent="0.25">
      <c r="B26" s="138"/>
      <c r="C26" s="138"/>
      <c r="D26" s="138"/>
      <c r="E26" s="149">
        <f>SUM(E6:E25)</f>
        <v>8375790</v>
      </c>
      <c r="F26" s="149">
        <f t="shared" ref="F26:G26" si="0">SUM(F6:F25)</f>
        <v>0</v>
      </c>
      <c r="G26" s="143">
        <f t="shared" si="0"/>
        <v>0</v>
      </c>
    </row>
    <row r="27" spans="2:7" ht="19.5" customHeight="1" x14ac:dyDescent="0.25"/>
  </sheetData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Scroll Bar 1">
              <controlPr defaultSize="0" autoPict="0">
                <anchor moveWithCells="1">
                  <from>
                    <xdr:col>4</xdr:col>
                    <xdr:colOff>57150</xdr:colOff>
                    <xdr:row>2</xdr:row>
                    <xdr:rowOff>28575</xdr:rowOff>
                  </from>
                  <to>
                    <xdr:col>4</xdr:col>
                    <xdr:colOff>542925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Scroll Bar 2">
              <controlPr defaultSize="0" autoPict="0">
                <anchor moveWithCells="1">
                  <from>
                    <xdr:col>4</xdr:col>
                    <xdr:colOff>57150</xdr:colOff>
                    <xdr:row>3</xdr:row>
                    <xdr:rowOff>19050</xdr:rowOff>
                  </from>
                  <to>
                    <xdr:col>4</xdr:col>
                    <xdr:colOff>542925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1"/>
  <sheetViews>
    <sheetView showGridLines="0" workbookViewId="0">
      <selection activeCell="H9" sqref="H9:K22"/>
    </sheetView>
  </sheetViews>
  <sheetFormatPr defaultRowHeight="15" x14ac:dyDescent="0.25"/>
  <cols>
    <col min="1" max="1" width="5.85546875" style="2" customWidth="1"/>
    <col min="2" max="2" width="6.42578125" style="2" customWidth="1"/>
    <col min="3" max="3" width="15.7109375" style="2" customWidth="1"/>
    <col min="4" max="4" width="10" style="2" bestFit="1" customWidth="1"/>
    <col min="5" max="5" width="12" style="2" customWidth="1"/>
    <col min="6" max="6" width="13.42578125" style="2" customWidth="1"/>
    <col min="7" max="7" width="12.5703125" style="2" bestFit="1" customWidth="1"/>
    <col min="8" max="8" width="10.5703125" style="2" bestFit="1" customWidth="1"/>
    <col min="9" max="9" width="12" style="2" customWidth="1"/>
    <col min="10" max="10" width="14.42578125" style="2" customWidth="1"/>
    <col min="11" max="11" width="22.85546875" style="2" customWidth="1"/>
    <col min="12" max="12" width="5.85546875" style="2" customWidth="1"/>
    <col min="13" max="16384" width="9.140625" style="2"/>
  </cols>
  <sheetData>
    <row r="1" spans="1:11" ht="19.5" customHeight="1" x14ac:dyDescent="0.25"/>
    <row r="2" spans="1:11" ht="18.75" x14ac:dyDescent="0.25">
      <c r="B2" s="68" t="s">
        <v>76</v>
      </c>
      <c r="C2" s="31"/>
      <c r="D2" s="65"/>
      <c r="E2" s="65"/>
      <c r="G2" s="66"/>
      <c r="H2" s="31"/>
      <c r="I2" s="31"/>
      <c r="J2" s="31"/>
      <c r="K2" s="31"/>
    </row>
    <row r="3" spans="1:11" x14ac:dyDescent="0.25">
      <c r="B3" s="64" t="s">
        <v>72</v>
      </c>
      <c r="C3" s="31"/>
      <c r="D3" s="65"/>
      <c r="E3" s="65"/>
      <c r="F3" s="31"/>
      <c r="G3" s="66"/>
      <c r="H3" s="31"/>
      <c r="I3" s="31"/>
      <c r="J3" s="31"/>
      <c r="K3" s="31"/>
    </row>
    <row r="4" spans="1:11" x14ac:dyDescent="0.25">
      <c r="B4" s="67" t="str">
        <f>"Per Tanggal : "&amp;TEXT(F5,"dd mmmm yyy")</f>
        <v>Per Tanggal : 02 Mei 2019</v>
      </c>
      <c r="C4" s="31"/>
      <c r="D4" s="65"/>
      <c r="E4" s="65"/>
      <c r="F4" s="31"/>
      <c r="G4" s="66"/>
      <c r="H4" s="31"/>
      <c r="I4" s="31"/>
      <c r="J4" s="31"/>
      <c r="K4" s="31"/>
    </row>
    <row r="5" spans="1:11" ht="16.5" customHeight="1" x14ac:dyDescent="0.25">
      <c r="A5" s="24">
        <v>1</v>
      </c>
      <c r="B5" s="78" t="s">
        <v>73</v>
      </c>
      <c r="C5" s="72"/>
      <c r="D5" s="73"/>
      <c r="E5" s="71"/>
      <c r="F5" s="123">
        <f>A5+43586</f>
        <v>43587</v>
      </c>
      <c r="G5" s="124"/>
      <c r="H5" s="70"/>
      <c r="I5" s="70"/>
      <c r="J5" s="70"/>
      <c r="K5" s="70"/>
    </row>
    <row r="6" spans="1:11" ht="16.5" customHeight="1" x14ac:dyDescent="0.25">
      <c r="A6" s="24">
        <v>15</v>
      </c>
      <c r="B6" s="78" t="s">
        <v>97</v>
      </c>
      <c r="C6" s="72"/>
      <c r="D6" s="73"/>
      <c r="E6" s="71"/>
      <c r="F6" s="125">
        <f>A6/10000</f>
        <v>1.5E-3</v>
      </c>
      <c r="G6" s="126"/>
      <c r="H6" s="127"/>
      <c r="I6" s="128"/>
      <c r="J6" s="70"/>
      <c r="K6" s="70"/>
    </row>
    <row r="7" spans="1:11" ht="16.5" customHeight="1" x14ac:dyDescent="0.25">
      <c r="A7" s="24">
        <v>10</v>
      </c>
      <c r="B7" s="129" t="s">
        <v>98</v>
      </c>
      <c r="C7" s="130"/>
      <c r="D7" s="131"/>
      <c r="E7" s="132"/>
      <c r="F7" s="133">
        <f>A7/10000</f>
        <v>1E-3</v>
      </c>
      <c r="G7" s="134"/>
      <c r="H7" s="135"/>
      <c r="I7" s="135"/>
      <c r="J7" s="135"/>
      <c r="K7" s="135"/>
    </row>
    <row r="8" spans="1:11" ht="30" customHeight="1" x14ac:dyDescent="0.25">
      <c r="B8" s="120" t="s">
        <v>91</v>
      </c>
      <c r="C8" s="121" t="s">
        <v>92</v>
      </c>
      <c r="D8" s="121" t="s">
        <v>93</v>
      </c>
      <c r="E8" s="121" t="s">
        <v>94</v>
      </c>
      <c r="F8" s="121" t="s">
        <v>101</v>
      </c>
      <c r="G8" s="122" t="s">
        <v>100</v>
      </c>
      <c r="H8" s="121" t="s">
        <v>99</v>
      </c>
      <c r="I8" s="121" t="s">
        <v>96</v>
      </c>
      <c r="J8" s="121" t="s">
        <v>95</v>
      </c>
      <c r="K8" s="120" t="s">
        <v>33</v>
      </c>
    </row>
    <row r="9" spans="1:11" x14ac:dyDescent="0.25">
      <c r="B9" s="83">
        <v>1</v>
      </c>
      <c r="C9" s="84" t="s">
        <v>77</v>
      </c>
      <c r="D9" s="85" t="s">
        <v>74</v>
      </c>
      <c r="E9" s="86" t="str">
        <f>IF(D9="U","Umum","Karyawan")</f>
        <v>Umum</v>
      </c>
      <c r="F9" s="87">
        <v>43559</v>
      </c>
      <c r="G9" s="88">
        <v>5000000</v>
      </c>
      <c r="H9" s="89"/>
      <c r="I9" s="90"/>
      <c r="J9" s="90"/>
      <c r="K9" s="91"/>
    </row>
    <row r="10" spans="1:11" x14ac:dyDescent="0.25">
      <c r="B10" s="69">
        <v>2</v>
      </c>
      <c r="C10" s="74" t="s">
        <v>78</v>
      </c>
      <c r="D10" s="75" t="s">
        <v>74</v>
      </c>
      <c r="E10" s="81" t="str">
        <f t="shared" ref="E10:E23" si="0">IF(D10="U","Umum","Karyawan")</f>
        <v>Umum</v>
      </c>
      <c r="F10" s="77">
        <v>43529</v>
      </c>
      <c r="G10" s="76">
        <v>4000000</v>
      </c>
      <c r="H10" s="79"/>
      <c r="I10" s="80"/>
      <c r="J10" s="80"/>
      <c r="K10" s="82"/>
    </row>
    <row r="11" spans="1:11" x14ac:dyDescent="0.25">
      <c r="B11" s="69">
        <v>3</v>
      </c>
      <c r="C11" s="74" t="s">
        <v>79</v>
      </c>
      <c r="D11" s="75" t="s">
        <v>75</v>
      </c>
      <c r="E11" s="81" t="str">
        <f t="shared" si="0"/>
        <v>Karyawan</v>
      </c>
      <c r="F11" s="77">
        <v>43571</v>
      </c>
      <c r="G11" s="76">
        <v>7000000</v>
      </c>
      <c r="H11" s="79"/>
      <c r="I11" s="80"/>
      <c r="J11" s="80"/>
      <c r="K11" s="82"/>
    </row>
    <row r="12" spans="1:11" x14ac:dyDescent="0.25">
      <c r="B12" s="69">
        <v>4</v>
      </c>
      <c r="C12" s="74" t="s">
        <v>80</v>
      </c>
      <c r="D12" s="75" t="s">
        <v>74</v>
      </c>
      <c r="E12" s="81" t="str">
        <f t="shared" si="0"/>
        <v>Umum</v>
      </c>
      <c r="F12" s="77">
        <v>43503</v>
      </c>
      <c r="G12" s="76">
        <v>9000000</v>
      </c>
      <c r="H12" s="79"/>
      <c r="I12" s="80"/>
      <c r="J12" s="80"/>
      <c r="K12" s="82"/>
    </row>
    <row r="13" spans="1:11" x14ac:dyDescent="0.25">
      <c r="B13" s="69">
        <v>5</v>
      </c>
      <c r="C13" s="74" t="s">
        <v>81</v>
      </c>
      <c r="D13" s="75" t="s">
        <v>74</v>
      </c>
      <c r="E13" s="81" t="str">
        <f t="shared" si="0"/>
        <v>Umum</v>
      </c>
      <c r="F13" s="77">
        <v>43573</v>
      </c>
      <c r="G13" s="76">
        <v>5000000</v>
      </c>
      <c r="H13" s="79"/>
      <c r="I13" s="80"/>
      <c r="J13" s="80"/>
      <c r="K13" s="82"/>
    </row>
    <row r="14" spans="1:11" hidden="1" x14ac:dyDescent="0.25">
      <c r="B14" s="69">
        <v>6</v>
      </c>
      <c r="C14" s="74" t="s">
        <v>82</v>
      </c>
      <c r="D14" s="75" t="s">
        <v>75</v>
      </c>
      <c r="E14" s="81" t="str">
        <f t="shared" si="0"/>
        <v>Karyawan</v>
      </c>
      <c r="F14" s="77">
        <v>43574</v>
      </c>
      <c r="G14" s="76">
        <v>10000000</v>
      </c>
      <c r="H14" s="79"/>
      <c r="I14" s="80"/>
      <c r="J14" s="80"/>
      <c r="K14" s="82"/>
    </row>
    <row r="15" spans="1:11" hidden="1" x14ac:dyDescent="0.25">
      <c r="B15" s="69">
        <v>7</v>
      </c>
      <c r="C15" s="74" t="s">
        <v>83</v>
      </c>
      <c r="D15" s="75" t="s">
        <v>74</v>
      </c>
      <c r="E15" s="81" t="str">
        <f t="shared" si="0"/>
        <v>Umum</v>
      </c>
      <c r="F15" s="77">
        <v>43534</v>
      </c>
      <c r="G15" s="76">
        <v>17000000</v>
      </c>
      <c r="H15" s="79"/>
      <c r="I15" s="80"/>
      <c r="J15" s="80"/>
      <c r="K15" s="82"/>
    </row>
    <row r="16" spans="1:11" hidden="1" x14ac:dyDescent="0.25">
      <c r="B16" s="69">
        <v>8</v>
      </c>
      <c r="C16" s="74" t="s">
        <v>90</v>
      </c>
      <c r="D16" s="75" t="s">
        <v>74</v>
      </c>
      <c r="E16" s="81" t="str">
        <f t="shared" si="0"/>
        <v>Umum</v>
      </c>
      <c r="F16" s="77">
        <v>43525</v>
      </c>
      <c r="G16" s="76">
        <v>12000000</v>
      </c>
      <c r="H16" s="79"/>
      <c r="I16" s="80"/>
      <c r="J16" s="80"/>
      <c r="K16" s="82"/>
    </row>
    <row r="17" spans="2:11" hidden="1" x14ac:dyDescent="0.25">
      <c r="B17" s="69">
        <v>9</v>
      </c>
      <c r="C17" s="74" t="s">
        <v>84</v>
      </c>
      <c r="D17" s="75" t="s">
        <v>74</v>
      </c>
      <c r="E17" s="81" t="str">
        <f t="shared" si="0"/>
        <v>Umum</v>
      </c>
      <c r="F17" s="77">
        <v>43526</v>
      </c>
      <c r="G17" s="76">
        <v>8000000</v>
      </c>
      <c r="H17" s="79"/>
      <c r="I17" s="80"/>
      <c r="J17" s="80"/>
      <c r="K17" s="82"/>
    </row>
    <row r="18" spans="2:11" hidden="1" x14ac:dyDescent="0.25">
      <c r="B18" s="69">
        <v>10</v>
      </c>
      <c r="C18" s="74" t="s">
        <v>85</v>
      </c>
      <c r="D18" s="75" t="s">
        <v>74</v>
      </c>
      <c r="E18" s="81" t="str">
        <f t="shared" si="0"/>
        <v>Umum</v>
      </c>
      <c r="F18" s="77">
        <v>43558</v>
      </c>
      <c r="G18" s="76">
        <v>9000000</v>
      </c>
      <c r="H18" s="79"/>
      <c r="I18" s="80"/>
      <c r="J18" s="80"/>
      <c r="K18" s="82"/>
    </row>
    <row r="19" spans="2:11" hidden="1" x14ac:dyDescent="0.25">
      <c r="B19" s="69">
        <v>11</v>
      </c>
      <c r="C19" s="74" t="s">
        <v>75</v>
      </c>
      <c r="D19" s="75" t="s">
        <v>74</v>
      </c>
      <c r="E19" s="81" t="str">
        <f t="shared" si="0"/>
        <v>Umum</v>
      </c>
      <c r="F19" s="77">
        <v>43538</v>
      </c>
      <c r="G19" s="76">
        <v>3000000</v>
      </c>
      <c r="H19" s="79"/>
      <c r="I19" s="80"/>
      <c r="J19" s="80"/>
      <c r="K19" s="82"/>
    </row>
    <row r="20" spans="2:11" hidden="1" x14ac:dyDescent="0.25">
      <c r="B20" s="69">
        <v>12</v>
      </c>
      <c r="C20" s="74" t="s">
        <v>86</v>
      </c>
      <c r="D20" s="75" t="s">
        <v>75</v>
      </c>
      <c r="E20" s="81" t="str">
        <f t="shared" si="0"/>
        <v>Karyawan</v>
      </c>
      <c r="F20" s="77">
        <v>43573</v>
      </c>
      <c r="G20" s="76">
        <v>15000000</v>
      </c>
      <c r="H20" s="79"/>
      <c r="I20" s="80"/>
      <c r="J20" s="80"/>
      <c r="K20" s="82"/>
    </row>
    <row r="21" spans="2:11" x14ac:dyDescent="0.25">
      <c r="B21" s="69">
        <v>13</v>
      </c>
      <c r="C21" s="74" t="s">
        <v>87</v>
      </c>
      <c r="D21" s="75" t="s">
        <v>75</v>
      </c>
      <c r="E21" s="81" t="str">
        <f t="shared" si="0"/>
        <v>Karyawan</v>
      </c>
      <c r="F21" s="77">
        <v>43561</v>
      </c>
      <c r="G21" s="76">
        <v>11000000</v>
      </c>
      <c r="H21" s="79"/>
      <c r="I21" s="80"/>
      <c r="J21" s="80"/>
      <c r="K21" s="82"/>
    </row>
    <row r="22" spans="2:11" x14ac:dyDescent="0.25">
      <c r="B22" s="69">
        <v>14</v>
      </c>
      <c r="C22" s="74" t="s">
        <v>88</v>
      </c>
      <c r="D22" s="75" t="s">
        <v>74</v>
      </c>
      <c r="E22" s="81" t="str">
        <f t="shared" si="0"/>
        <v>Umum</v>
      </c>
      <c r="F22" s="77">
        <v>43531</v>
      </c>
      <c r="G22" s="76">
        <v>17000000</v>
      </c>
      <c r="H22" s="79"/>
      <c r="I22" s="80"/>
      <c r="J22" s="80"/>
      <c r="K22" s="82"/>
    </row>
    <row r="23" spans="2:11" x14ac:dyDescent="0.25">
      <c r="B23" s="92">
        <v>15</v>
      </c>
      <c r="C23" s="93" t="s">
        <v>89</v>
      </c>
      <c r="D23" s="94" t="s">
        <v>74</v>
      </c>
      <c r="E23" s="95" t="str">
        <f t="shared" si="0"/>
        <v>Umum</v>
      </c>
      <c r="F23" s="96">
        <v>43583</v>
      </c>
      <c r="G23" s="97">
        <v>15000000</v>
      </c>
      <c r="H23" s="98">
        <f t="shared" ref="H10:H23" si="1">F$5-F23</f>
        <v>4</v>
      </c>
      <c r="I23" s="99">
        <f t="shared" ref="I10:I23" si="2">IF(D23="U",F$6,F$7)*G23*H23</f>
        <v>90000</v>
      </c>
      <c r="J23" s="99">
        <f t="shared" ref="J10:J23" si="3">G23+I23</f>
        <v>15090000</v>
      </c>
      <c r="K23" s="100" t="str">
        <f t="shared" ref="K10:K23" si="4">IF(H23&gt;30,"Tagih dengan Surat","Tagih melalui Telepon")</f>
        <v>Tagih melalui Telepon</v>
      </c>
    </row>
    <row r="24" spans="2:11" x14ac:dyDescent="0.25">
      <c r="B24" s="102"/>
      <c r="C24" s="103"/>
      <c r="D24" s="102"/>
      <c r="E24" s="102"/>
      <c r="F24" s="104" t="s">
        <v>95</v>
      </c>
      <c r="G24" s="105">
        <f>SUM(G9:G23)</f>
        <v>147000000</v>
      </c>
      <c r="H24" s="105"/>
      <c r="I24" s="105">
        <f>SUM(I9:I23)</f>
        <v>90000</v>
      </c>
      <c r="J24" s="105">
        <f>SUM(J9:J23)</f>
        <v>15090000</v>
      </c>
      <c r="K24" s="106"/>
    </row>
    <row r="25" spans="2:11" x14ac:dyDescent="0.25">
      <c r="E25" s="23" t="s">
        <v>103</v>
      </c>
      <c r="F25" s="107" t="s">
        <v>105</v>
      </c>
      <c r="G25" s="112">
        <f>MAX(G$9:G$23)</f>
        <v>17000000</v>
      </c>
      <c r="H25" s="23" t="s">
        <v>96</v>
      </c>
      <c r="I25" s="109" t="s">
        <v>105</v>
      </c>
      <c r="J25" s="117">
        <f>MAX(I$9:I$23)</f>
        <v>90000</v>
      </c>
    </row>
    <row r="26" spans="2:11" x14ac:dyDescent="0.25">
      <c r="F26" s="108" t="s">
        <v>104</v>
      </c>
      <c r="G26" s="113">
        <f>MIN(G$9:G$23)</f>
        <v>3000000</v>
      </c>
      <c r="I26" s="110" t="s">
        <v>104</v>
      </c>
      <c r="J26" s="118">
        <f>MIN(I$9:I$23)</f>
        <v>90000</v>
      </c>
    </row>
    <row r="27" spans="2:11" x14ac:dyDescent="0.25">
      <c r="F27" s="18" t="s">
        <v>106</v>
      </c>
      <c r="G27" s="114">
        <f>AVERAGE(G$9:G$23)</f>
        <v>9800000</v>
      </c>
      <c r="I27" s="111" t="s">
        <v>106</v>
      </c>
      <c r="J27" s="119">
        <f>AVERAGE(I$9:I$23)</f>
        <v>90000</v>
      </c>
    </row>
    <row r="28" spans="2:11" x14ac:dyDescent="0.25">
      <c r="E28" s="23" t="s">
        <v>102</v>
      </c>
      <c r="F28" s="101" t="s">
        <v>107</v>
      </c>
      <c r="G28" s="115">
        <f>MAX(H$9:H$23)</f>
        <v>4</v>
      </c>
      <c r="H28" s="23" t="s">
        <v>109</v>
      </c>
      <c r="I28" s="4" t="s">
        <v>105</v>
      </c>
      <c r="J28" s="113">
        <f>MAX(J$9:J$23)</f>
        <v>15090000</v>
      </c>
    </row>
    <row r="29" spans="2:11" x14ac:dyDescent="0.25">
      <c r="F29" s="101" t="s">
        <v>108</v>
      </c>
      <c r="G29" s="115">
        <f>MIN(H$9:H$23)</f>
        <v>4</v>
      </c>
      <c r="H29" s="23" t="s">
        <v>96</v>
      </c>
      <c r="I29" s="4" t="s">
        <v>104</v>
      </c>
      <c r="J29" s="113">
        <f>MIN(J$9:J$23)</f>
        <v>15090000</v>
      </c>
    </row>
    <row r="30" spans="2:11" x14ac:dyDescent="0.25">
      <c r="F30" s="101" t="s">
        <v>106</v>
      </c>
      <c r="G30" s="116">
        <f>AVERAGE(H$9:H$23)</f>
        <v>4</v>
      </c>
      <c r="I30" s="4" t="s">
        <v>106</v>
      </c>
      <c r="J30" s="113">
        <f>AVERAGE(J$9:J$23)</f>
        <v>15090000</v>
      </c>
    </row>
    <row r="31" spans="2:11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Scroll Bar 1">
              <controlPr defaultSize="0" autoPict="0">
                <anchor moveWithCells="1">
                  <from>
                    <xdr:col>4</xdr:col>
                    <xdr:colOff>209550</xdr:colOff>
                    <xdr:row>4</xdr:row>
                    <xdr:rowOff>38100</xdr:rowOff>
                  </from>
                  <to>
                    <xdr:col>4</xdr:col>
                    <xdr:colOff>695325</xdr:colOff>
                    <xdr:row>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Scroll Bar 2">
              <controlPr defaultSize="0" autoPict="0">
                <anchor moveWithCells="1">
                  <from>
                    <xdr:col>4</xdr:col>
                    <xdr:colOff>209550</xdr:colOff>
                    <xdr:row>5</xdr:row>
                    <xdr:rowOff>28575</xdr:rowOff>
                  </from>
                  <to>
                    <xdr:col>4</xdr:col>
                    <xdr:colOff>695325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Scroll Bar 3">
              <controlPr defaultSize="0" autoPict="0">
                <anchor moveWithCells="1">
                  <from>
                    <xdr:col>4</xdr:col>
                    <xdr:colOff>209550</xdr:colOff>
                    <xdr:row>6</xdr:row>
                    <xdr:rowOff>19050</xdr:rowOff>
                  </from>
                  <to>
                    <xdr:col>4</xdr:col>
                    <xdr:colOff>695325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showGridLines="0" tabSelected="1" workbookViewId="0">
      <selection activeCell="F4" sqref="F4"/>
    </sheetView>
  </sheetViews>
  <sheetFormatPr defaultRowHeight="15" x14ac:dyDescent="0.25"/>
  <cols>
    <col min="1" max="1" width="5.85546875" style="1" customWidth="1"/>
    <col min="2" max="2" width="16.28515625" style="1" customWidth="1"/>
    <col min="3" max="8" width="13.140625" style="1" customWidth="1"/>
    <col min="9" max="9" width="5.85546875" style="1" customWidth="1"/>
    <col min="10" max="16384" width="9.140625" style="1"/>
  </cols>
  <sheetData>
    <row r="1" spans="2:8" ht="19.5" customHeight="1" x14ac:dyDescent="0.25"/>
    <row r="2" spans="2:8" ht="18.75" x14ac:dyDescent="0.25">
      <c r="B2" s="30" t="s">
        <v>17</v>
      </c>
      <c r="C2" s="31"/>
      <c r="D2" s="31"/>
      <c r="E2" s="31"/>
      <c r="F2" s="31"/>
      <c r="G2" s="31"/>
      <c r="H2" s="31"/>
    </row>
    <row r="3" spans="2:8" x14ac:dyDescent="0.25">
      <c r="B3" s="267" t="s">
        <v>18</v>
      </c>
      <c r="C3" s="269" t="s">
        <v>24</v>
      </c>
      <c r="D3" s="270"/>
      <c r="E3" s="270"/>
      <c r="F3" s="270"/>
      <c r="G3" s="270"/>
      <c r="H3" s="270"/>
    </row>
    <row r="4" spans="2:8" x14ac:dyDescent="0.25">
      <c r="B4" s="268"/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6">
        <v>6</v>
      </c>
    </row>
    <row r="5" spans="2:8" x14ac:dyDescent="0.25">
      <c r="B5" s="34" t="s">
        <v>25</v>
      </c>
      <c r="C5" s="46">
        <v>10.210000000000001</v>
      </c>
      <c r="D5" s="46">
        <v>10.45</v>
      </c>
      <c r="E5" s="46">
        <v>10.210000000000001</v>
      </c>
      <c r="F5" s="46">
        <v>10.14</v>
      </c>
      <c r="G5" s="46">
        <v>10.220000000000001</v>
      </c>
      <c r="H5" s="47">
        <v>10.16</v>
      </c>
    </row>
    <row r="6" spans="2:8" x14ac:dyDescent="0.25">
      <c r="B6" s="34" t="s">
        <v>26</v>
      </c>
      <c r="C6" s="46">
        <v>10.38</v>
      </c>
      <c r="D6" s="46">
        <v>10.5</v>
      </c>
      <c r="E6" s="46">
        <v>10.23</v>
      </c>
      <c r="F6" s="46">
        <v>10.220000000000001</v>
      </c>
      <c r="G6" s="46">
        <v>10.15</v>
      </c>
      <c r="H6" s="47">
        <v>10.19</v>
      </c>
    </row>
    <row r="7" spans="2:8" x14ac:dyDescent="0.25">
      <c r="B7" s="34" t="s">
        <v>27</v>
      </c>
      <c r="C7" s="46">
        <v>10.47</v>
      </c>
      <c r="D7" s="46">
        <v>10.47</v>
      </c>
      <c r="E7" s="46">
        <v>10.19</v>
      </c>
      <c r="F7" s="46">
        <v>10.32</v>
      </c>
      <c r="G7" s="46">
        <v>10.3</v>
      </c>
      <c r="H7" s="47">
        <v>10.23</v>
      </c>
    </row>
    <row r="8" spans="2:8" x14ac:dyDescent="0.25">
      <c r="B8" s="31"/>
      <c r="C8" s="32"/>
      <c r="D8" s="32"/>
      <c r="E8" s="32"/>
      <c r="F8" s="32"/>
      <c r="G8" s="32"/>
      <c r="H8" s="32"/>
    </row>
    <row r="9" spans="2:8" x14ac:dyDescent="0.25">
      <c r="B9" s="33" t="s">
        <v>21</v>
      </c>
      <c r="C9" s="31"/>
      <c r="D9" s="31"/>
      <c r="E9" s="31"/>
      <c r="F9" s="31"/>
      <c r="G9" s="31"/>
      <c r="H9" s="31"/>
    </row>
    <row r="10" spans="2:8" x14ac:dyDescent="0.25">
      <c r="B10" s="37" t="s">
        <v>19</v>
      </c>
      <c r="C10" s="40">
        <f t="shared" ref="C10:H10" si="0">MIN(C5:C7)</f>
        <v>10.210000000000001</v>
      </c>
      <c r="D10" s="40">
        <f t="shared" si="0"/>
        <v>10.45</v>
      </c>
      <c r="E10" s="40">
        <f t="shared" si="0"/>
        <v>10.19</v>
      </c>
      <c r="F10" s="40">
        <f t="shared" si="0"/>
        <v>10.14</v>
      </c>
      <c r="G10" s="40">
        <f t="shared" si="0"/>
        <v>10.15</v>
      </c>
      <c r="H10" s="39">
        <f t="shared" si="0"/>
        <v>10.16</v>
      </c>
    </row>
    <row r="11" spans="2:8" x14ac:dyDescent="0.25">
      <c r="B11" s="38" t="s">
        <v>20</v>
      </c>
      <c r="C11" s="41"/>
      <c r="D11" s="41"/>
      <c r="E11" s="41"/>
      <c r="F11" s="41" t="str">
        <f t="shared" ref="C11:H11" si="1">IF(F10=F5,$B5,IF(F10=F6,$B6,$B7))</f>
        <v>Agus</v>
      </c>
      <c r="G11" s="41"/>
      <c r="H11" s="34"/>
    </row>
    <row r="12" spans="2:8" x14ac:dyDescent="0.25">
      <c r="B12" s="31"/>
      <c r="C12" s="31"/>
      <c r="D12" s="31"/>
      <c r="E12" s="31"/>
      <c r="F12" s="31"/>
      <c r="G12" s="31"/>
      <c r="H12" s="31"/>
    </row>
    <row r="13" spans="2:8" x14ac:dyDescent="0.25">
      <c r="B13" s="33" t="s">
        <v>22</v>
      </c>
      <c r="C13" s="31"/>
      <c r="D13" s="31"/>
      <c r="E13" s="31"/>
      <c r="F13" s="31"/>
      <c r="G13" s="31"/>
      <c r="H13" s="31"/>
    </row>
    <row r="14" spans="2:8" x14ac:dyDescent="0.25">
      <c r="B14" s="42" t="str">
        <f>B5</f>
        <v>Agus</v>
      </c>
      <c r="C14" s="44"/>
      <c r="D14" s="31"/>
      <c r="E14" s="31"/>
      <c r="F14" s="31"/>
      <c r="G14" s="31"/>
      <c r="H14" s="31"/>
    </row>
    <row r="15" spans="2:8" x14ac:dyDescent="0.25">
      <c r="B15" s="42" t="str">
        <f>B6</f>
        <v>Budi</v>
      </c>
      <c r="C15" s="44"/>
      <c r="D15" s="31"/>
      <c r="E15" s="31"/>
      <c r="F15" s="31"/>
      <c r="G15" s="31"/>
      <c r="H15" s="31"/>
    </row>
    <row r="16" spans="2:8" x14ac:dyDescent="0.25">
      <c r="B16" s="43" t="str">
        <f>B7</f>
        <v>Chandra</v>
      </c>
      <c r="C16" s="45"/>
      <c r="D16" s="31"/>
      <c r="E16" s="31"/>
      <c r="F16" s="31"/>
      <c r="G16" s="31"/>
      <c r="H16" s="31"/>
    </row>
    <row r="17" spans="2:8" x14ac:dyDescent="0.25">
      <c r="B17" s="49" t="s">
        <v>23</v>
      </c>
      <c r="C17" s="48"/>
      <c r="D17" s="31"/>
      <c r="E17" s="31"/>
      <c r="F17" s="31"/>
      <c r="G17" s="31"/>
      <c r="H17" s="31"/>
    </row>
    <row r="18" spans="2:8" ht="19.5" customHeight="1" x14ac:dyDescent="0.25"/>
  </sheetData>
  <mergeCells count="2">
    <mergeCell ref="B3:B4"/>
    <mergeCell ref="C3:H3"/>
  </mergeCells>
  <pageMargins left="0.7" right="0.7" top="0.75" bottom="0.75" header="0.3" footer="0.3"/>
  <ignoredErrors>
    <ignoredError sqref="C10:H1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showGridLines="0" workbookViewId="0">
      <selection activeCell="D4" sqref="D4"/>
    </sheetView>
  </sheetViews>
  <sheetFormatPr defaultRowHeight="15" x14ac:dyDescent="0.25"/>
  <cols>
    <col min="1" max="1" width="5.85546875" style="1" customWidth="1"/>
    <col min="2" max="2" width="12.85546875" style="1" customWidth="1"/>
    <col min="3" max="3" width="12.140625" style="1" customWidth="1"/>
    <col min="4" max="4" width="12.5703125" style="1" customWidth="1"/>
    <col min="5" max="5" width="38.42578125" style="1" customWidth="1"/>
    <col min="6" max="6" width="5.85546875" style="1" customWidth="1"/>
    <col min="7" max="16384" width="9.140625" style="1"/>
  </cols>
  <sheetData>
    <row r="1" spans="2:5" ht="19.5" customHeight="1" x14ac:dyDescent="0.25"/>
    <row r="2" spans="2:5" ht="18.75" x14ac:dyDescent="0.25">
      <c r="B2" s="21" t="s">
        <v>160</v>
      </c>
    </row>
    <row r="3" spans="2:5" x14ac:dyDescent="0.25">
      <c r="B3" s="169" t="s">
        <v>161</v>
      </c>
      <c r="C3" s="170" t="s">
        <v>162</v>
      </c>
      <c r="D3" s="169" t="s">
        <v>163</v>
      </c>
    </row>
    <row r="4" spans="2:5" x14ac:dyDescent="0.25">
      <c r="B4" s="171" t="s">
        <v>164</v>
      </c>
      <c r="C4" s="247">
        <v>32540000</v>
      </c>
      <c r="D4" s="248"/>
      <c r="E4" s="136" t="s">
        <v>217</v>
      </c>
    </row>
    <row r="5" spans="2:5" x14ac:dyDescent="0.25">
      <c r="B5" s="163" t="s">
        <v>165</v>
      </c>
      <c r="C5" s="249">
        <v>41250000</v>
      </c>
      <c r="D5" s="250"/>
      <c r="E5" s="257" t="s">
        <v>166</v>
      </c>
    </row>
    <row r="6" spans="2:5" x14ac:dyDescent="0.25">
      <c r="B6" s="163" t="s">
        <v>167</v>
      </c>
      <c r="C6" s="249">
        <v>29750000</v>
      </c>
      <c r="D6" s="250"/>
      <c r="E6" s="257"/>
    </row>
    <row r="7" spans="2:5" x14ac:dyDescent="0.25">
      <c r="B7" s="163" t="s">
        <v>168</v>
      </c>
      <c r="C7" s="249">
        <v>37500000</v>
      </c>
      <c r="D7" s="250"/>
      <c r="E7" s="257"/>
    </row>
    <row r="8" spans="2:5" x14ac:dyDescent="0.25">
      <c r="B8" s="163" t="s">
        <v>169</v>
      </c>
      <c r="C8" s="249">
        <v>44150000</v>
      </c>
      <c r="D8" s="250"/>
      <c r="E8" s="257"/>
    </row>
    <row r="9" spans="2:5" x14ac:dyDescent="0.25">
      <c r="B9" s="163" t="s">
        <v>170</v>
      </c>
      <c r="C9" s="249">
        <v>52500000</v>
      </c>
      <c r="D9" s="250"/>
    </row>
    <row r="10" spans="2:5" x14ac:dyDescent="0.25">
      <c r="B10" s="163" t="s">
        <v>171</v>
      </c>
      <c r="C10" s="249"/>
      <c r="D10" s="250"/>
      <c r="E10" s="176" t="s">
        <v>172</v>
      </c>
    </row>
    <row r="11" spans="2:5" x14ac:dyDescent="0.25">
      <c r="B11" s="163" t="s">
        <v>173</v>
      </c>
      <c r="C11" s="249"/>
      <c r="D11" s="250"/>
      <c r="E11" s="136" t="s">
        <v>174</v>
      </c>
    </row>
    <row r="12" spans="2:5" x14ac:dyDescent="0.25">
      <c r="B12" s="163" t="s">
        <v>175</v>
      </c>
      <c r="C12" s="249"/>
      <c r="D12" s="250"/>
      <c r="E12" s="136" t="s">
        <v>176</v>
      </c>
    </row>
    <row r="13" spans="2:5" x14ac:dyDescent="0.25">
      <c r="B13" s="163" t="s">
        <v>177</v>
      </c>
      <c r="C13" s="249"/>
      <c r="D13" s="250"/>
      <c r="E13" s="177" t="s">
        <v>217</v>
      </c>
    </row>
    <row r="14" spans="2:5" x14ac:dyDescent="0.25">
      <c r="B14" s="163" t="s">
        <v>178</v>
      </c>
      <c r="C14" s="249"/>
      <c r="D14" s="250"/>
      <c r="E14" s="136" t="s">
        <v>179</v>
      </c>
    </row>
    <row r="15" spans="2:5" x14ac:dyDescent="0.25">
      <c r="B15" s="178" t="s">
        <v>180</v>
      </c>
      <c r="C15" s="251"/>
      <c r="D15" s="252"/>
      <c r="E15" s="136" t="s">
        <v>181</v>
      </c>
    </row>
    <row r="16" spans="2:5" x14ac:dyDescent="0.25">
      <c r="B16" s="180" t="s">
        <v>95</v>
      </c>
      <c r="C16" s="253">
        <f>SUM(C4:C15)</f>
        <v>237690000</v>
      </c>
      <c r="D16" s="254"/>
    </row>
    <row r="17" ht="19.5" customHeight="1" x14ac:dyDescent="0.25"/>
  </sheetData>
  <mergeCells count="1">
    <mergeCell ref="E5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showGridLines="0" workbookViewId="0">
      <selection activeCell="G8" sqref="G8:I8"/>
    </sheetView>
  </sheetViews>
  <sheetFormatPr defaultRowHeight="15" x14ac:dyDescent="0.25"/>
  <cols>
    <col min="1" max="1" width="5.85546875" style="1" customWidth="1"/>
    <col min="2" max="2" width="12.85546875" style="1" customWidth="1"/>
    <col min="3" max="3" width="12.140625" style="1" customWidth="1"/>
    <col min="4" max="4" width="12.5703125" style="1" customWidth="1"/>
    <col min="5" max="5" width="4.28515625" style="1" customWidth="1"/>
    <col min="6" max="6" width="16.28515625" style="1" customWidth="1"/>
    <col min="7" max="9" width="12.7109375" style="1" customWidth="1"/>
    <col min="10" max="10" width="20.28515625" style="1" customWidth="1"/>
    <col min="11" max="11" width="5.85546875" style="1" customWidth="1"/>
    <col min="12" max="16384" width="9.140625" style="1"/>
  </cols>
  <sheetData>
    <row r="1" spans="1:9" ht="19.5" customHeight="1" x14ac:dyDescent="0.25"/>
    <row r="2" spans="1:9" ht="18.75" x14ac:dyDescent="0.25">
      <c r="B2" s="21" t="s">
        <v>213</v>
      </c>
    </row>
    <row r="3" spans="1:9" x14ac:dyDescent="0.25">
      <c r="B3" s="169" t="s">
        <v>161</v>
      </c>
      <c r="C3" s="170" t="s">
        <v>162</v>
      </c>
      <c r="D3" s="169" t="s">
        <v>163</v>
      </c>
      <c r="F3" s="1" t="str">
        <f>"Perbandingan Penjualan "&amp;G4&amp;" dengan "&amp;G5</f>
        <v>Perbandingan Penjualan Mei dengan Juni</v>
      </c>
    </row>
    <row r="4" spans="1:9" ht="16.5" customHeight="1" x14ac:dyDescent="0.25">
      <c r="A4" s="255">
        <v>1</v>
      </c>
      <c r="B4" s="171" t="s">
        <v>164</v>
      </c>
      <c r="C4" s="247">
        <v>32540000</v>
      </c>
      <c r="D4" s="248"/>
      <c r="E4" s="1">
        <v>5</v>
      </c>
      <c r="F4" s="165" t="s">
        <v>161</v>
      </c>
      <c r="G4" s="186" t="str">
        <f>VLOOKUP(E4,A$4:C$15,2)</f>
        <v>Mei</v>
      </c>
    </row>
    <row r="5" spans="1:9" ht="16.5" customHeight="1" x14ac:dyDescent="0.25">
      <c r="A5" s="255">
        <v>2</v>
      </c>
      <c r="B5" s="163" t="s">
        <v>165</v>
      </c>
      <c r="C5" s="249">
        <v>41250000</v>
      </c>
      <c r="D5" s="250"/>
      <c r="E5" s="1">
        <v>6</v>
      </c>
      <c r="F5" s="165" t="s">
        <v>161</v>
      </c>
      <c r="G5" s="186" t="str">
        <f>VLOOKUP(E5,A$4:C$15,2)</f>
        <v>Juni</v>
      </c>
    </row>
    <row r="6" spans="1:9" ht="16.5" customHeight="1" x14ac:dyDescent="0.25">
      <c r="A6" s="255">
        <v>3</v>
      </c>
      <c r="B6" s="163" t="s">
        <v>167</v>
      </c>
      <c r="C6" s="249">
        <v>29750000</v>
      </c>
      <c r="D6" s="250"/>
    </row>
    <row r="7" spans="1:9" ht="16.5" customHeight="1" x14ac:dyDescent="0.25">
      <c r="A7" s="255">
        <v>4</v>
      </c>
      <c r="B7" s="163" t="s">
        <v>168</v>
      </c>
      <c r="C7" s="249">
        <v>37500000</v>
      </c>
      <c r="D7" s="250"/>
      <c r="F7" s="187" t="s">
        <v>33</v>
      </c>
      <c r="G7" s="167" t="str">
        <f>G4</f>
        <v>Mei</v>
      </c>
      <c r="H7" s="167" t="s">
        <v>183</v>
      </c>
      <c r="I7" s="187" t="str">
        <f>G5</f>
        <v>Juni</v>
      </c>
    </row>
    <row r="8" spans="1:9" ht="16.5" customHeight="1" x14ac:dyDescent="0.25">
      <c r="A8" s="255">
        <v>5</v>
      </c>
      <c r="B8" s="163" t="s">
        <v>169</v>
      </c>
      <c r="C8" s="249">
        <v>44150000</v>
      </c>
      <c r="D8" s="250"/>
      <c r="F8" s="142" t="s">
        <v>185</v>
      </c>
      <c r="G8" s="166"/>
      <c r="H8" s="166"/>
      <c r="I8" s="188"/>
    </row>
    <row r="9" spans="1:9" ht="16.5" customHeight="1" x14ac:dyDescent="0.25">
      <c r="A9" s="255">
        <v>6</v>
      </c>
      <c r="B9" s="163" t="s">
        <v>170</v>
      </c>
      <c r="C9" s="249">
        <v>52500000</v>
      </c>
      <c r="D9" s="250"/>
    </row>
    <row r="10" spans="1:9" ht="16.5" customHeight="1" x14ac:dyDescent="0.25">
      <c r="A10" s="255">
        <v>7</v>
      </c>
      <c r="B10" s="163" t="s">
        <v>171</v>
      </c>
      <c r="C10" s="249"/>
      <c r="D10" s="250"/>
    </row>
    <row r="11" spans="1:9" ht="16.5" customHeight="1" x14ac:dyDescent="0.25">
      <c r="A11" s="255">
        <v>8</v>
      </c>
      <c r="B11" s="163" t="s">
        <v>173</v>
      </c>
      <c r="C11" s="249"/>
      <c r="D11" s="250"/>
    </row>
    <row r="12" spans="1:9" ht="16.5" customHeight="1" x14ac:dyDescent="0.25">
      <c r="A12" s="255">
        <v>9</v>
      </c>
      <c r="B12" s="163" t="s">
        <v>175</v>
      </c>
      <c r="C12" s="249"/>
      <c r="D12" s="250"/>
    </row>
    <row r="13" spans="1:9" ht="16.5" customHeight="1" x14ac:dyDescent="0.25">
      <c r="A13" s="255">
        <v>10</v>
      </c>
      <c r="B13" s="163" t="s">
        <v>177</v>
      </c>
      <c r="C13" s="249"/>
      <c r="D13" s="250"/>
    </row>
    <row r="14" spans="1:9" ht="16.5" customHeight="1" x14ac:dyDescent="0.25">
      <c r="A14" s="255">
        <v>11</v>
      </c>
      <c r="B14" s="163" t="s">
        <v>178</v>
      </c>
      <c r="C14" s="249"/>
      <c r="D14" s="250"/>
    </row>
    <row r="15" spans="1:9" ht="16.5" customHeight="1" x14ac:dyDescent="0.25">
      <c r="A15" s="255">
        <v>12</v>
      </c>
      <c r="B15" s="178" t="s">
        <v>180</v>
      </c>
      <c r="C15" s="251"/>
      <c r="D15" s="252"/>
    </row>
    <row r="16" spans="1:9" x14ac:dyDescent="0.25">
      <c r="B16" s="180" t="s">
        <v>95</v>
      </c>
      <c r="C16" s="253">
        <f>SUM(C4:C15)</f>
        <v>237690000</v>
      </c>
      <c r="D16" s="254"/>
    </row>
    <row r="17" ht="15" customHeight="1" x14ac:dyDescent="0.25"/>
    <row r="23" ht="19.5" customHeight="1" x14ac:dyDescent="0.25"/>
  </sheetData>
  <conditionalFormatting sqref="B4:D15">
    <cfRule type="expression" dxfId="5" priority="1">
      <formula>$B4=#REF!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Scroll Bar 1">
              <controlPr defaultSize="0" autoPict="0">
                <anchor moveWithCells="1">
                  <from>
                    <xdr:col>5</xdr:col>
                    <xdr:colOff>523875</xdr:colOff>
                    <xdr:row>3</xdr:row>
                    <xdr:rowOff>28575</xdr:rowOff>
                  </from>
                  <to>
                    <xdr:col>5</xdr:col>
                    <xdr:colOff>1009650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Scroll Bar 2">
              <controlPr defaultSize="0" autoPict="0">
                <anchor moveWithCells="1">
                  <from>
                    <xdr:col>5</xdr:col>
                    <xdr:colOff>523875</xdr:colOff>
                    <xdr:row>4</xdr:row>
                    <xdr:rowOff>28575</xdr:rowOff>
                  </from>
                  <to>
                    <xdr:col>5</xdr:col>
                    <xdr:colOff>1009650</xdr:colOff>
                    <xdr:row>4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2"/>
  <sheetViews>
    <sheetView showGridLines="0" workbookViewId="0">
      <selection activeCell="K8" sqref="K8"/>
    </sheetView>
  </sheetViews>
  <sheetFormatPr defaultRowHeight="15" x14ac:dyDescent="0.25"/>
  <cols>
    <col min="1" max="1" width="5.85546875" style="1" customWidth="1"/>
    <col min="2" max="2" width="12.85546875" style="1" customWidth="1"/>
    <col min="3" max="3" width="12.140625" style="1" customWidth="1"/>
    <col min="4" max="4" width="12.5703125" style="1" customWidth="1"/>
    <col min="5" max="5" width="3.42578125" style="1" customWidth="1"/>
    <col min="6" max="6" width="39.5703125" style="1" customWidth="1"/>
    <col min="7" max="7" width="5.85546875" style="1" customWidth="1"/>
    <col min="8" max="16384" width="9.140625" style="1"/>
  </cols>
  <sheetData>
    <row r="1" spans="1:6" ht="19.5" customHeight="1" x14ac:dyDescent="0.25"/>
    <row r="2" spans="1:6" ht="18.75" x14ac:dyDescent="0.25">
      <c r="B2" s="21" t="s">
        <v>160</v>
      </c>
    </row>
    <row r="3" spans="1:6" ht="16.5" customHeight="1" x14ac:dyDescent="0.25">
      <c r="A3" s="1">
        <v>2</v>
      </c>
      <c r="B3" s="184" t="s">
        <v>184</v>
      </c>
      <c r="C3" s="185"/>
      <c r="D3" s="142" t="str">
        <f>VLOOKUP(A3,A5:D16,2)</f>
        <v>Februari</v>
      </c>
      <c r="E3" s="1" t="s">
        <v>218</v>
      </c>
    </row>
    <row r="4" spans="1:6" x14ac:dyDescent="0.25">
      <c r="B4" s="169" t="s">
        <v>161</v>
      </c>
      <c r="C4" s="170" t="s">
        <v>162</v>
      </c>
      <c r="D4" s="169" t="s">
        <v>163</v>
      </c>
    </row>
    <row r="5" spans="1:6" x14ac:dyDescent="0.25">
      <c r="A5" s="1">
        <v>1</v>
      </c>
      <c r="B5" s="171" t="s">
        <v>164</v>
      </c>
      <c r="C5" s="172">
        <v>42540000</v>
      </c>
      <c r="D5" s="173">
        <f>IF(C5&lt;&gt;"",SUM(C$5:C5),"")</f>
        <v>42540000</v>
      </c>
      <c r="F5" s="23" t="s">
        <v>212</v>
      </c>
    </row>
    <row r="6" spans="1:6" ht="15" customHeight="1" x14ac:dyDescent="0.25">
      <c r="A6" s="1">
        <v>2</v>
      </c>
      <c r="B6" s="163" t="s">
        <v>165</v>
      </c>
      <c r="C6" s="174">
        <v>71250000</v>
      </c>
      <c r="D6" s="175">
        <f>IF(C6&lt;&gt;"",SUM(C$5:C6),"")</f>
        <v>113790000</v>
      </c>
      <c r="F6" s="161" t="s">
        <v>210</v>
      </c>
    </row>
    <row r="7" spans="1:6" x14ac:dyDescent="0.25">
      <c r="A7" s="1">
        <v>3</v>
      </c>
      <c r="B7" s="163" t="s">
        <v>167</v>
      </c>
      <c r="C7" s="174">
        <v>39750000</v>
      </c>
      <c r="D7" s="175">
        <f>IF(C7&lt;&gt;"",SUM(C$5:C7),"")</f>
        <v>153540000</v>
      </c>
      <c r="F7" s="161" t="s">
        <v>211</v>
      </c>
    </row>
    <row r="8" spans="1:6" x14ac:dyDescent="0.25">
      <c r="A8" s="1">
        <v>4</v>
      </c>
      <c r="B8" s="163" t="s">
        <v>168</v>
      </c>
      <c r="C8" s="174">
        <v>67500000</v>
      </c>
      <c r="D8" s="175">
        <f>IF(C8&lt;&gt;"",SUM(C$5:C8),"")</f>
        <v>221040000</v>
      </c>
    </row>
    <row r="9" spans="1:6" x14ac:dyDescent="0.25">
      <c r="A9" s="1">
        <v>5</v>
      </c>
      <c r="B9" s="163" t="s">
        <v>169</v>
      </c>
      <c r="C9" s="174">
        <v>54150000</v>
      </c>
      <c r="D9" s="175">
        <f>IF(C9&lt;&gt;"",SUM(C$5:C9),"")</f>
        <v>275190000</v>
      </c>
    </row>
    <row r="10" spans="1:6" x14ac:dyDescent="0.25">
      <c r="A10" s="1">
        <v>6</v>
      </c>
      <c r="B10" s="163" t="s">
        <v>170</v>
      </c>
      <c r="C10" s="174">
        <v>52750000</v>
      </c>
      <c r="D10" s="175">
        <f>IF(C10&lt;&gt;"",SUM(C$5:C10),"")</f>
        <v>327940000</v>
      </c>
    </row>
    <row r="11" spans="1:6" x14ac:dyDescent="0.25">
      <c r="A11" s="1">
        <v>7</v>
      </c>
      <c r="B11" s="163" t="s">
        <v>171</v>
      </c>
      <c r="C11" s="174"/>
      <c r="D11" s="175" t="str">
        <f>IF(C11&lt;&gt;"",SUM(C$5:C11),"")</f>
        <v/>
      </c>
    </row>
    <row r="12" spans="1:6" x14ac:dyDescent="0.25">
      <c r="A12" s="1">
        <v>8</v>
      </c>
      <c r="B12" s="163" t="s">
        <v>173</v>
      </c>
      <c r="C12" s="174"/>
      <c r="D12" s="175" t="str">
        <f>IF(C12&lt;&gt;"",SUM(C$5:C12),"")</f>
        <v/>
      </c>
    </row>
    <row r="13" spans="1:6" x14ac:dyDescent="0.25">
      <c r="A13" s="1">
        <v>9</v>
      </c>
      <c r="B13" s="163" t="s">
        <v>175</v>
      </c>
      <c r="C13" s="174"/>
      <c r="D13" s="175" t="str">
        <f>IF(C13&lt;&gt;"",SUM(C$5:C13),"")</f>
        <v/>
      </c>
    </row>
    <row r="14" spans="1:6" x14ac:dyDescent="0.25">
      <c r="A14" s="1">
        <v>10</v>
      </c>
      <c r="B14" s="163" t="s">
        <v>177</v>
      </c>
      <c r="C14" s="174"/>
      <c r="D14" s="175" t="str">
        <f>IF(C14&lt;&gt;"",SUM(C$5:C14),"")</f>
        <v/>
      </c>
    </row>
    <row r="15" spans="1:6" x14ac:dyDescent="0.25">
      <c r="A15" s="1">
        <v>11</v>
      </c>
      <c r="B15" s="163" t="s">
        <v>178</v>
      </c>
      <c r="C15" s="174"/>
      <c r="D15" s="175" t="str">
        <f>IF(C15&lt;&gt;"",SUM(C$5:C15),"")</f>
        <v/>
      </c>
    </row>
    <row r="16" spans="1:6" x14ac:dyDescent="0.25">
      <c r="A16" s="1">
        <v>12</v>
      </c>
      <c r="B16" s="178" t="s">
        <v>180</v>
      </c>
      <c r="C16" s="179"/>
      <c r="D16" s="168" t="str">
        <f>IF(C16&lt;&gt;"",SUM(C$5:C16),"")</f>
        <v/>
      </c>
    </row>
    <row r="17" spans="2:4" x14ac:dyDescent="0.25">
      <c r="B17" s="180" t="s">
        <v>95</v>
      </c>
      <c r="C17" s="181">
        <f>SUM(C5:C16)</f>
        <v>327940000</v>
      </c>
      <c r="D17" s="182"/>
    </row>
    <row r="18" spans="2:4" ht="15" customHeight="1" x14ac:dyDescent="0.25"/>
    <row r="22" spans="2:4" ht="19.5" customHeight="1" x14ac:dyDescent="0.25"/>
  </sheetData>
  <pageMargins left="0.7" right="0.7" top="0.75" bottom="0.75" header="0.3" footer="0.3"/>
  <ignoredErrors>
    <ignoredError sqref="D6:D10" formulaRange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Scroll Bar 1">
              <controlPr defaultSize="0" autoPict="0">
                <anchor moveWithCells="1">
                  <from>
                    <xdr:col>2</xdr:col>
                    <xdr:colOff>209550</xdr:colOff>
                    <xdr:row>2</xdr:row>
                    <xdr:rowOff>19050</xdr:rowOff>
                  </from>
                  <to>
                    <xdr:col>2</xdr:col>
                    <xdr:colOff>695325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8"/>
  <sheetViews>
    <sheetView showGridLines="0" workbookViewId="0">
      <selection activeCell="D6" sqref="D6:D16"/>
    </sheetView>
  </sheetViews>
  <sheetFormatPr defaultRowHeight="15" x14ac:dyDescent="0.25"/>
  <cols>
    <col min="1" max="1" width="5.85546875" style="1" customWidth="1"/>
    <col min="2" max="2" width="12.85546875" style="1" customWidth="1"/>
    <col min="3" max="3" width="12.140625" style="1" customWidth="1"/>
    <col min="4" max="4" width="12.5703125" style="1" customWidth="1"/>
    <col min="5" max="5" width="2.85546875" style="1" customWidth="1"/>
    <col min="6" max="6" width="63.7109375" style="1" customWidth="1"/>
    <col min="7" max="7" width="5.85546875" style="1" customWidth="1"/>
    <col min="8" max="16384" width="9.140625" style="1"/>
  </cols>
  <sheetData>
    <row r="1" spans="2:4" ht="19.5" customHeight="1" x14ac:dyDescent="0.25"/>
    <row r="2" spans="2:4" ht="18.75" x14ac:dyDescent="0.25">
      <c r="B2" s="21" t="s">
        <v>160</v>
      </c>
    </row>
    <row r="3" spans="2:4" ht="15" customHeight="1" x14ac:dyDescent="0.25">
      <c r="B3" s="183" t="s">
        <v>182</v>
      </c>
    </row>
    <row r="4" spans="2:4" x14ac:dyDescent="0.25">
      <c r="B4" s="169" t="s">
        <v>161</v>
      </c>
      <c r="C4" s="170" t="s">
        <v>162</v>
      </c>
      <c r="D4" s="169" t="s">
        <v>183</v>
      </c>
    </row>
    <row r="5" spans="2:4" x14ac:dyDescent="0.25">
      <c r="B5" s="171" t="s">
        <v>164</v>
      </c>
      <c r="C5" s="172">
        <v>32540000</v>
      </c>
      <c r="D5" s="173"/>
    </row>
    <row r="6" spans="2:4" ht="15" customHeight="1" x14ac:dyDescent="0.25">
      <c r="B6" s="163" t="s">
        <v>165</v>
      </c>
      <c r="C6" s="174">
        <v>41250000</v>
      </c>
      <c r="D6" s="175"/>
    </row>
    <row r="7" spans="2:4" x14ac:dyDescent="0.25">
      <c r="B7" s="163" t="s">
        <v>167</v>
      </c>
      <c r="C7" s="174">
        <v>29750000</v>
      </c>
      <c r="D7" s="175"/>
    </row>
    <row r="8" spans="2:4" x14ac:dyDescent="0.25">
      <c r="B8" s="163" t="s">
        <v>168</v>
      </c>
      <c r="C8" s="174">
        <v>37500000</v>
      </c>
      <c r="D8" s="175"/>
    </row>
    <row r="9" spans="2:4" x14ac:dyDescent="0.25">
      <c r="B9" s="163" t="s">
        <v>169</v>
      </c>
      <c r="C9" s="174">
        <v>44150000</v>
      </c>
      <c r="D9" s="175"/>
    </row>
    <row r="10" spans="2:4" x14ac:dyDescent="0.25">
      <c r="B10" s="163" t="s">
        <v>170</v>
      </c>
      <c r="C10" s="174">
        <v>52500000</v>
      </c>
      <c r="D10" s="175"/>
    </row>
    <row r="11" spans="2:4" x14ac:dyDescent="0.25">
      <c r="B11" s="163" t="s">
        <v>171</v>
      </c>
      <c r="C11" s="174"/>
      <c r="D11" s="175"/>
    </row>
    <row r="12" spans="2:4" x14ac:dyDescent="0.25">
      <c r="B12" s="163" t="s">
        <v>173</v>
      </c>
      <c r="C12" s="174"/>
      <c r="D12" s="175"/>
    </row>
    <row r="13" spans="2:4" x14ac:dyDescent="0.25">
      <c r="B13" s="163" t="s">
        <v>175</v>
      </c>
      <c r="C13" s="174"/>
      <c r="D13" s="175"/>
    </row>
    <row r="14" spans="2:4" x14ac:dyDescent="0.25">
      <c r="B14" s="163" t="s">
        <v>177</v>
      </c>
      <c r="C14" s="174"/>
      <c r="D14" s="175"/>
    </row>
    <row r="15" spans="2:4" x14ac:dyDescent="0.25">
      <c r="B15" s="163" t="s">
        <v>178</v>
      </c>
      <c r="C15" s="174"/>
      <c r="D15" s="175"/>
    </row>
    <row r="16" spans="2:4" x14ac:dyDescent="0.25">
      <c r="B16" s="178" t="s">
        <v>180</v>
      </c>
      <c r="C16" s="179"/>
      <c r="D16" s="168"/>
    </row>
    <row r="17" spans="2:4" x14ac:dyDescent="0.25">
      <c r="B17" s="180" t="s">
        <v>95</v>
      </c>
      <c r="C17" s="181">
        <f>SUM(C5:C16)</f>
        <v>237690000</v>
      </c>
      <c r="D17" s="182"/>
    </row>
    <row r="18" spans="2:4" ht="19.5" customHeight="1" x14ac:dyDescent="0.25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5"/>
  <sheetViews>
    <sheetView showGridLines="0" workbookViewId="0">
      <selection activeCell="N9" sqref="N9"/>
    </sheetView>
  </sheetViews>
  <sheetFormatPr defaultRowHeight="15" x14ac:dyDescent="0.25"/>
  <cols>
    <col min="1" max="1" width="5.85546875" style="2" customWidth="1"/>
    <col min="2" max="4" width="9.140625" style="2"/>
    <col min="5" max="6" width="11.28515625" style="2" customWidth="1"/>
    <col min="7" max="7" width="4.85546875" style="2" customWidth="1"/>
    <col min="8" max="8" width="6.140625" style="2" customWidth="1"/>
    <col min="9" max="9" width="26" style="2" customWidth="1"/>
    <col min="10" max="10" width="17.42578125" style="2" customWidth="1"/>
    <col min="11" max="11" width="5.85546875" style="2" customWidth="1"/>
    <col min="12" max="16384" width="9.140625" style="2"/>
  </cols>
  <sheetData>
    <row r="1" spans="2:9" ht="19.5" customHeight="1" x14ac:dyDescent="0.25"/>
    <row r="2" spans="2:9" ht="18.75" x14ac:dyDescent="0.25">
      <c r="B2" s="21" t="s">
        <v>28</v>
      </c>
    </row>
    <row r="3" spans="2:9" x14ac:dyDescent="0.25">
      <c r="B3" s="260" t="s">
        <v>29</v>
      </c>
      <c r="C3" s="258" t="s">
        <v>30</v>
      </c>
      <c r="D3" s="258"/>
      <c r="E3" s="259" t="s">
        <v>33</v>
      </c>
      <c r="F3" s="261" t="s">
        <v>34</v>
      </c>
      <c r="H3" s="62" t="s">
        <v>65</v>
      </c>
    </row>
    <row r="4" spans="2:9" x14ac:dyDescent="0.25">
      <c r="B4" s="260"/>
      <c r="C4" s="50" t="s">
        <v>31</v>
      </c>
      <c r="D4" s="51" t="s">
        <v>32</v>
      </c>
      <c r="E4" s="259"/>
      <c r="F4" s="261"/>
      <c r="H4" s="63" t="s">
        <v>66</v>
      </c>
      <c r="I4" s="60" t="s">
        <v>65</v>
      </c>
    </row>
    <row r="5" spans="2:9" x14ac:dyDescent="0.25">
      <c r="B5" s="52" t="s">
        <v>35</v>
      </c>
      <c r="C5" s="54">
        <v>1756</v>
      </c>
      <c r="D5" s="55">
        <v>1756</v>
      </c>
      <c r="E5" s="56"/>
      <c r="F5" s="53"/>
      <c r="H5" s="58" t="s">
        <v>67</v>
      </c>
      <c r="I5" s="59" t="s">
        <v>219</v>
      </c>
    </row>
    <row r="6" spans="2:9" x14ac:dyDescent="0.25">
      <c r="B6" s="52" t="s">
        <v>36</v>
      </c>
      <c r="C6" s="54">
        <v>1847</v>
      </c>
      <c r="D6" s="55">
        <v>1846</v>
      </c>
      <c r="E6" s="56"/>
      <c r="F6" s="53"/>
      <c r="H6" s="58" t="s">
        <v>68</v>
      </c>
      <c r="I6" s="59" t="s">
        <v>220</v>
      </c>
    </row>
    <row r="7" spans="2:9" x14ac:dyDescent="0.25">
      <c r="B7" s="52" t="s">
        <v>37</v>
      </c>
      <c r="C7" s="54">
        <v>6561</v>
      </c>
      <c r="D7" s="55">
        <v>6561</v>
      </c>
      <c r="E7" s="56"/>
      <c r="F7" s="53"/>
    </row>
    <row r="8" spans="2:9" x14ac:dyDescent="0.25">
      <c r="B8" s="52" t="s">
        <v>38</v>
      </c>
      <c r="C8" s="54">
        <v>254</v>
      </c>
      <c r="D8" s="55">
        <v>254</v>
      </c>
      <c r="E8" s="56"/>
      <c r="F8" s="53"/>
      <c r="H8" s="61" t="s">
        <v>69</v>
      </c>
    </row>
    <row r="9" spans="2:9" x14ac:dyDescent="0.25">
      <c r="B9" s="52" t="s">
        <v>39</v>
      </c>
      <c r="C9" s="54">
        <v>256</v>
      </c>
      <c r="D9" s="55">
        <v>256</v>
      </c>
      <c r="E9" s="56"/>
      <c r="F9" s="53"/>
      <c r="H9" s="57" t="s">
        <v>70</v>
      </c>
    </row>
    <row r="10" spans="2:9" x14ac:dyDescent="0.25">
      <c r="B10" s="52" t="s">
        <v>40</v>
      </c>
      <c r="C10" s="54">
        <v>251</v>
      </c>
      <c r="D10" s="55">
        <v>251</v>
      </c>
      <c r="E10" s="56"/>
      <c r="F10" s="53"/>
      <c r="H10" s="57" t="s">
        <v>71</v>
      </c>
    </row>
    <row r="11" spans="2:9" x14ac:dyDescent="0.25">
      <c r="B11" s="52" t="s">
        <v>41</v>
      </c>
      <c r="C11" s="54">
        <v>789</v>
      </c>
      <c r="D11" s="55">
        <v>787</v>
      </c>
      <c r="E11" s="56"/>
      <c r="F11" s="53"/>
    </row>
    <row r="12" spans="2:9" x14ac:dyDescent="0.25">
      <c r="B12" s="52" t="s">
        <v>42</v>
      </c>
      <c r="C12" s="54">
        <v>554</v>
      </c>
      <c r="D12" s="55">
        <v>554</v>
      </c>
      <c r="E12" s="56"/>
      <c r="F12" s="53"/>
    </row>
    <row r="13" spans="2:9" x14ac:dyDescent="0.25">
      <c r="B13" s="52" t="s">
        <v>43</v>
      </c>
      <c r="C13" s="54">
        <v>254</v>
      </c>
      <c r="D13" s="55">
        <v>254</v>
      </c>
      <c r="E13" s="56"/>
      <c r="F13" s="53"/>
    </row>
    <row r="14" spans="2:9" x14ac:dyDescent="0.25">
      <c r="B14" s="52" t="s">
        <v>44</v>
      </c>
      <c r="C14" s="54">
        <v>578</v>
      </c>
      <c r="D14" s="55">
        <v>578</v>
      </c>
      <c r="E14" s="56"/>
      <c r="F14" s="53"/>
    </row>
    <row r="15" spans="2:9" x14ac:dyDescent="0.25">
      <c r="B15" s="52" t="s">
        <v>45</v>
      </c>
      <c r="C15" s="54">
        <v>1470</v>
      </c>
      <c r="D15" s="55">
        <v>1470</v>
      </c>
      <c r="E15" s="56"/>
      <c r="F15" s="53"/>
    </row>
    <row r="16" spans="2:9" x14ac:dyDescent="0.25">
      <c r="B16" s="52" t="s">
        <v>46</v>
      </c>
      <c r="C16" s="54">
        <v>1410</v>
      </c>
      <c r="D16" s="55">
        <v>1410</v>
      </c>
      <c r="E16" s="56"/>
      <c r="F16" s="53"/>
    </row>
    <row r="17" spans="2:6" x14ac:dyDescent="0.25">
      <c r="B17" s="52" t="s">
        <v>47</v>
      </c>
      <c r="C17" s="54">
        <v>278</v>
      </c>
      <c r="D17" s="55">
        <v>279</v>
      </c>
      <c r="E17" s="56"/>
      <c r="F17" s="53"/>
    </row>
    <row r="18" spans="2:6" x14ac:dyDescent="0.25">
      <c r="B18" s="52" t="s">
        <v>48</v>
      </c>
      <c r="C18" s="54">
        <v>457</v>
      </c>
      <c r="D18" s="55">
        <v>457</v>
      </c>
      <c r="E18" s="56"/>
      <c r="F18" s="53"/>
    </row>
    <row r="19" spans="2:6" x14ac:dyDescent="0.25">
      <c r="B19" s="52" t="s">
        <v>49</v>
      </c>
      <c r="C19" s="54">
        <v>1250</v>
      </c>
      <c r="D19" s="55">
        <v>1250</v>
      </c>
      <c r="E19" s="56"/>
      <c r="F19" s="53"/>
    </row>
    <row r="20" spans="2:6" x14ac:dyDescent="0.25">
      <c r="B20" s="52" t="s">
        <v>50</v>
      </c>
      <c r="C20" s="54">
        <v>12465</v>
      </c>
      <c r="D20" s="55">
        <v>12456</v>
      </c>
      <c r="E20" s="56"/>
      <c r="F20" s="53"/>
    </row>
    <row r="21" spans="2:6" x14ac:dyDescent="0.25">
      <c r="B21" s="52" t="s">
        <v>51</v>
      </c>
      <c r="C21" s="54">
        <v>11245</v>
      </c>
      <c r="D21" s="55">
        <v>11245</v>
      </c>
      <c r="E21" s="56"/>
      <c r="F21" s="53"/>
    </row>
    <row r="22" spans="2:6" x14ac:dyDescent="0.25">
      <c r="B22" s="52" t="s">
        <v>52</v>
      </c>
      <c r="C22" s="54">
        <v>2897</v>
      </c>
      <c r="D22" s="55">
        <v>2897</v>
      </c>
      <c r="E22" s="56"/>
      <c r="F22" s="53"/>
    </row>
    <row r="23" spans="2:6" x14ac:dyDescent="0.25">
      <c r="B23" s="52" t="s">
        <v>53</v>
      </c>
      <c r="C23" s="54">
        <v>999</v>
      </c>
      <c r="D23" s="55">
        <v>999</v>
      </c>
      <c r="E23" s="56"/>
      <c r="F23" s="53"/>
    </row>
    <row r="24" spans="2:6" x14ac:dyDescent="0.25">
      <c r="B24" s="52" t="s">
        <v>54</v>
      </c>
      <c r="C24" s="54">
        <v>1234</v>
      </c>
      <c r="D24" s="55">
        <v>1232</v>
      </c>
      <c r="E24" s="56"/>
      <c r="F24" s="53"/>
    </row>
    <row r="25" spans="2:6" x14ac:dyDescent="0.25">
      <c r="B25" s="52" t="s">
        <v>55</v>
      </c>
      <c r="C25" s="54">
        <v>1245</v>
      </c>
      <c r="D25" s="55">
        <v>1245</v>
      </c>
      <c r="E25" s="56"/>
      <c r="F25" s="53"/>
    </row>
    <row r="26" spans="2:6" x14ac:dyDescent="0.25">
      <c r="B26" s="52" t="s">
        <v>56</v>
      </c>
      <c r="C26" s="54">
        <v>1587</v>
      </c>
      <c r="D26" s="55">
        <v>1587</v>
      </c>
      <c r="E26" s="56"/>
      <c r="F26" s="53"/>
    </row>
    <row r="27" spans="2:6" x14ac:dyDescent="0.25">
      <c r="B27" s="52" t="s">
        <v>57</v>
      </c>
      <c r="C27" s="54">
        <v>1458</v>
      </c>
      <c r="D27" s="55">
        <v>1458</v>
      </c>
      <c r="E27" s="56"/>
      <c r="F27" s="53"/>
    </row>
    <row r="28" spans="2:6" x14ac:dyDescent="0.25">
      <c r="B28" s="52" t="s">
        <v>58</v>
      </c>
      <c r="C28" s="54">
        <v>12314</v>
      </c>
      <c r="D28" s="55">
        <v>12335</v>
      </c>
      <c r="E28" s="56"/>
      <c r="F28" s="53"/>
    </row>
    <row r="29" spans="2:6" x14ac:dyDescent="0.25">
      <c r="B29" s="52" t="s">
        <v>59</v>
      </c>
      <c r="C29" s="54">
        <v>1450</v>
      </c>
      <c r="D29" s="55">
        <v>1450</v>
      </c>
      <c r="E29" s="56"/>
      <c r="F29" s="53"/>
    </row>
    <row r="30" spans="2:6" x14ac:dyDescent="0.25">
      <c r="B30" s="52" t="s">
        <v>60</v>
      </c>
      <c r="C30" s="54">
        <v>1541</v>
      </c>
      <c r="D30" s="55">
        <v>1541</v>
      </c>
      <c r="E30" s="56"/>
      <c r="F30" s="53"/>
    </row>
    <row r="31" spans="2:6" x14ac:dyDescent="0.25">
      <c r="B31" s="52" t="s">
        <v>61</v>
      </c>
      <c r="C31" s="54">
        <v>154</v>
      </c>
      <c r="D31" s="55">
        <v>154</v>
      </c>
      <c r="E31" s="56"/>
      <c r="F31" s="53"/>
    </row>
    <row r="32" spans="2:6" x14ac:dyDescent="0.25">
      <c r="B32" s="52" t="s">
        <v>62</v>
      </c>
      <c r="C32" s="54">
        <v>154</v>
      </c>
      <c r="D32" s="55">
        <v>154</v>
      </c>
      <c r="E32" s="56"/>
      <c r="F32" s="53"/>
    </row>
    <row r="33" spans="2:6" x14ac:dyDescent="0.25">
      <c r="B33" s="52" t="s">
        <v>63</v>
      </c>
      <c r="C33" s="54">
        <v>697</v>
      </c>
      <c r="D33" s="55">
        <v>697</v>
      </c>
      <c r="E33" s="56"/>
      <c r="F33" s="53"/>
    </row>
    <row r="34" spans="2:6" x14ac:dyDescent="0.25">
      <c r="B34" s="52" t="s">
        <v>64</v>
      </c>
      <c r="C34" s="54">
        <v>1401</v>
      </c>
      <c r="D34" s="55">
        <v>1399</v>
      </c>
      <c r="E34" s="56"/>
      <c r="F34" s="53"/>
    </row>
    <row r="35" spans="2:6" ht="19.5" customHeight="1" x14ac:dyDescent="0.25"/>
  </sheetData>
  <mergeCells count="4">
    <mergeCell ref="C3:D3"/>
    <mergeCell ref="E3:E4"/>
    <mergeCell ref="B3:B4"/>
    <mergeCell ref="F3:F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7"/>
  <sheetViews>
    <sheetView showGridLines="0" workbookViewId="0">
      <selection activeCell="C10" sqref="C10:D10"/>
    </sheetView>
  </sheetViews>
  <sheetFormatPr defaultRowHeight="15" x14ac:dyDescent="0.25"/>
  <cols>
    <col min="1" max="1" width="5.85546875" style="2" customWidth="1"/>
    <col min="2" max="2" width="36.85546875" style="2" customWidth="1"/>
    <col min="3" max="4" width="21.85546875" style="2" customWidth="1"/>
    <col min="5" max="5" width="5.85546875" style="2" customWidth="1"/>
    <col min="6" max="16384" width="9.140625" style="2"/>
  </cols>
  <sheetData>
    <row r="1" spans="1:14" ht="19.5" customHeight="1" x14ac:dyDescent="0.25"/>
    <row r="2" spans="1:14" ht="18.75" x14ac:dyDescent="0.25">
      <c r="A2" s="207"/>
      <c r="B2" s="210" t="s">
        <v>194</v>
      </c>
      <c r="C2" s="208"/>
      <c r="D2" s="208"/>
      <c r="E2" s="208"/>
      <c r="F2" s="207"/>
      <c r="G2" s="207"/>
      <c r="H2" s="207"/>
      <c r="I2" s="207"/>
      <c r="J2" s="207"/>
      <c r="K2" s="207"/>
      <c r="L2" s="207"/>
      <c r="M2" s="207"/>
      <c r="N2" s="207"/>
    </row>
    <row r="3" spans="1:14" s="206" customFormat="1" ht="17.25" customHeight="1" x14ac:dyDescent="0.25">
      <c r="A3" s="190"/>
      <c r="B3" s="224" t="s">
        <v>33</v>
      </c>
      <c r="C3" s="225" t="s">
        <v>195</v>
      </c>
      <c r="D3" s="224" t="s">
        <v>196</v>
      </c>
      <c r="E3" s="209"/>
      <c r="F3" s="190"/>
      <c r="G3" s="190"/>
      <c r="H3" s="190"/>
      <c r="I3" s="190"/>
      <c r="J3" s="190"/>
      <c r="K3" s="190"/>
      <c r="L3" s="190"/>
      <c r="M3" s="190"/>
      <c r="N3" s="190"/>
    </row>
    <row r="4" spans="1:14" s="206" customFormat="1" ht="17.25" customHeight="1" x14ac:dyDescent="0.25">
      <c r="A4" s="204">
        <v>120</v>
      </c>
      <c r="B4" s="211" t="s">
        <v>197</v>
      </c>
      <c r="C4" s="222">
        <f>A4*1000000</f>
        <v>120000000</v>
      </c>
      <c r="D4" s="212">
        <f>E4*1000000</f>
        <v>200000000</v>
      </c>
      <c r="E4" s="226">
        <v>200</v>
      </c>
      <c r="F4" s="190"/>
      <c r="G4" s="190"/>
      <c r="H4" s="190"/>
      <c r="I4" s="190"/>
      <c r="J4" s="190"/>
      <c r="K4" s="190"/>
      <c r="L4" s="190"/>
      <c r="M4" s="190"/>
      <c r="N4" s="190"/>
    </row>
    <row r="5" spans="1:14" s="206" customFormat="1" ht="17.25" customHeight="1" x14ac:dyDescent="0.25">
      <c r="A5" s="204">
        <v>150</v>
      </c>
      <c r="B5" s="211" t="s">
        <v>198</v>
      </c>
      <c r="C5" s="222">
        <f>A5*100000</f>
        <v>15000000</v>
      </c>
      <c r="D5" s="212">
        <f>E5*100000</f>
        <v>30000000</v>
      </c>
      <c r="E5" s="226">
        <v>300</v>
      </c>
      <c r="F5" s="190"/>
      <c r="G5" s="190"/>
      <c r="H5" s="190"/>
      <c r="I5" s="190"/>
      <c r="J5" s="190"/>
      <c r="K5" s="190"/>
      <c r="L5" s="190"/>
      <c r="M5" s="190"/>
      <c r="N5" s="190"/>
    </row>
    <row r="6" spans="1:14" s="206" customFormat="1" ht="17.25" customHeight="1" x14ac:dyDescent="0.25">
      <c r="A6" s="204">
        <v>120</v>
      </c>
      <c r="B6" s="211" t="s">
        <v>199</v>
      </c>
      <c r="C6" s="222">
        <f>A6*100000</f>
        <v>12000000</v>
      </c>
      <c r="D6" s="212">
        <f>E6*100000</f>
        <v>18000000</v>
      </c>
      <c r="E6" s="226">
        <v>180</v>
      </c>
      <c r="F6" s="190"/>
      <c r="G6" s="190"/>
      <c r="H6" s="190"/>
      <c r="I6" s="190"/>
      <c r="J6" s="190"/>
      <c r="K6" s="190"/>
      <c r="L6" s="190"/>
      <c r="M6" s="190"/>
      <c r="N6" s="190"/>
    </row>
    <row r="7" spans="1:14" s="206" customFormat="1" ht="17.25" customHeight="1" x14ac:dyDescent="0.25">
      <c r="A7" s="204">
        <v>75</v>
      </c>
      <c r="B7" s="211" t="s">
        <v>200</v>
      </c>
      <c r="C7" s="222">
        <f>A7*100000</f>
        <v>7500000</v>
      </c>
      <c r="D7" s="212">
        <f>E7*100000</f>
        <v>12500000</v>
      </c>
      <c r="E7" s="226">
        <v>125</v>
      </c>
      <c r="F7" s="190"/>
      <c r="G7" s="190"/>
      <c r="H7" s="190"/>
      <c r="I7" s="190"/>
      <c r="J7" s="190"/>
      <c r="K7" s="190"/>
      <c r="L7" s="190"/>
      <c r="M7" s="190"/>
      <c r="N7" s="190"/>
    </row>
    <row r="8" spans="1:14" s="206" customFormat="1" ht="17.25" customHeight="1" x14ac:dyDescent="0.25">
      <c r="A8" s="204"/>
      <c r="B8" s="217" t="s">
        <v>204</v>
      </c>
      <c r="C8" s="218">
        <f>SUM(C4:C7)</f>
        <v>154500000</v>
      </c>
      <c r="D8" s="219">
        <f>SUM(D4:D7)</f>
        <v>260500000</v>
      </c>
      <c r="E8" s="226"/>
      <c r="F8" s="190"/>
      <c r="G8" s="190"/>
      <c r="H8" s="190"/>
      <c r="I8" s="190"/>
      <c r="J8" s="190"/>
      <c r="K8" s="190"/>
      <c r="L8" s="190"/>
      <c r="M8" s="190"/>
      <c r="N8" s="190"/>
    </row>
    <row r="9" spans="1:14" s="206" customFormat="1" ht="17.25" customHeight="1" x14ac:dyDescent="0.25">
      <c r="A9" s="204">
        <v>120</v>
      </c>
      <c r="B9" s="220" t="s">
        <v>201</v>
      </c>
      <c r="C9" s="223">
        <f>A9*1000</f>
        <v>120000</v>
      </c>
      <c r="D9" s="221">
        <f>E9*1000</f>
        <v>240000</v>
      </c>
      <c r="E9" s="226">
        <v>240</v>
      </c>
      <c r="F9" s="190"/>
      <c r="G9" s="190"/>
      <c r="H9" s="190"/>
      <c r="I9" s="190"/>
      <c r="J9" s="190"/>
      <c r="K9" s="190"/>
      <c r="L9" s="190"/>
      <c r="M9" s="190"/>
      <c r="N9" s="190"/>
    </row>
    <row r="10" spans="1:14" s="206" customFormat="1" ht="17.25" customHeight="1" x14ac:dyDescent="0.25">
      <c r="A10" s="190"/>
      <c r="B10" s="213" t="s">
        <v>202</v>
      </c>
      <c r="C10" s="216"/>
      <c r="D10" s="214"/>
      <c r="E10" s="209"/>
      <c r="F10" s="190"/>
      <c r="G10" s="190"/>
      <c r="H10" s="190"/>
      <c r="I10" s="190"/>
      <c r="J10" s="190"/>
      <c r="K10" s="190"/>
      <c r="L10" s="190"/>
      <c r="M10" s="190"/>
      <c r="N10" s="190"/>
    </row>
    <row r="11" spans="1:14" s="206" customFormat="1" ht="17.25" customHeight="1" x14ac:dyDescent="0.25">
      <c r="A11" s="190"/>
      <c r="B11" s="215" t="s">
        <v>203</v>
      </c>
      <c r="C11" s="209"/>
      <c r="D11" s="209"/>
      <c r="E11" s="209"/>
      <c r="F11" s="190"/>
      <c r="G11" s="190"/>
      <c r="H11" s="190"/>
      <c r="I11" s="190"/>
      <c r="J11" s="190"/>
      <c r="K11" s="190"/>
      <c r="L11" s="190"/>
      <c r="M11" s="190"/>
      <c r="N11" s="190"/>
    </row>
    <row r="12" spans="1:14" s="206" customFormat="1" ht="17.25" customHeight="1" x14ac:dyDescent="0.25">
      <c r="A12" s="190"/>
      <c r="B12" s="262" t="str">
        <f>IF(C10=D10,"Biaya per pengunjung sama, dapat memilih tempat di "&amp;C3&amp;" atau "&amp;D3&amp;".",IF(C10&gt;D10,"Sebaiknya memilih tempat di "&amp;D3,"Sebaiknya memilih tempat di "&amp;C3)&amp;" karena biaya per pengunjung lebih murah")</f>
        <v>Biaya per pengunjung sama, dapat memilih tempat di Lokasi A atau Lokasi B.</v>
      </c>
      <c r="C12" s="262"/>
      <c r="D12" s="262"/>
      <c r="E12" s="209"/>
      <c r="F12" s="190"/>
      <c r="G12" s="190"/>
      <c r="H12" s="190"/>
      <c r="I12" s="190"/>
      <c r="J12" s="190"/>
      <c r="K12" s="190"/>
      <c r="L12" s="190"/>
      <c r="M12" s="190"/>
      <c r="N12" s="190"/>
    </row>
    <row r="13" spans="1:14" s="206" customFormat="1" ht="19.5" customHeight="1" x14ac:dyDescent="0.25">
      <c r="A13" s="190"/>
      <c r="B13" s="209"/>
      <c r="C13" s="209"/>
      <c r="D13" s="209"/>
      <c r="E13" s="209"/>
      <c r="F13" s="190"/>
      <c r="G13" s="190"/>
      <c r="H13" s="190"/>
      <c r="I13" s="190"/>
      <c r="J13" s="190"/>
      <c r="K13" s="190"/>
      <c r="L13" s="190"/>
      <c r="M13" s="190"/>
      <c r="N13" s="190"/>
    </row>
    <row r="14" spans="1:14" x14ac:dyDescent="0.25">
      <c r="A14" s="207"/>
      <c r="B14" s="208"/>
      <c r="C14" s="208"/>
      <c r="D14" s="208"/>
      <c r="E14" s="208"/>
      <c r="F14" s="207"/>
      <c r="G14" s="207"/>
      <c r="H14" s="207"/>
      <c r="I14" s="207"/>
      <c r="J14" s="207"/>
      <c r="K14" s="207"/>
      <c r="L14" s="207"/>
      <c r="M14" s="207"/>
      <c r="N14" s="207"/>
    </row>
    <row r="15" spans="1:14" x14ac:dyDescent="0.25">
      <c r="A15" s="207"/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207"/>
    </row>
    <row r="16" spans="1:14" x14ac:dyDescent="0.25">
      <c r="A16" s="207"/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7"/>
    </row>
    <row r="17" spans="1:14" x14ac:dyDescent="0.25">
      <c r="A17" s="207"/>
      <c r="B17" s="207"/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207"/>
      <c r="N17" s="207"/>
    </row>
  </sheetData>
  <sortState ref="C3:E9">
    <sortCondition ref="C3"/>
  </sortState>
  <mergeCells count="1">
    <mergeCell ref="B12:D12"/>
  </mergeCells>
  <pageMargins left="0.7" right="0.7" top="0.75" bottom="0.75" header="0.3" footer="0.3"/>
  <ignoredErrors>
    <ignoredError sqref="C5" 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3" name="Scroll Bar 1">
              <controlPr defaultSize="0" autoPict="0">
                <anchor moveWithCells="1">
                  <from>
                    <xdr:col>2</xdr:col>
                    <xdr:colOff>66675</xdr:colOff>
                    <xdr:row>3</xdr:row>
                    <xdr:rowOff>28575</xdr:rowOff>
                  </from>
                  <to>
                    <xdr:col>2</xdr:col>
                    <xdr:colOff>552450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4" name="Scroll Bar 2">
              <controlPr defaultSize="0" autoPict="0">
                <anchor moveWithCells="1">
                  <from>
                    <xdr:col>2</xdr:col>
                    <xdr:colOff>66675</xdr:colOff>
                    <xdr:row>4</xdr:row>
                    <xdr:rowOff>28575</xdr:rowOff>
                  </from>
                  <to>
                    <xdr:col>2</xdr:col>
                    <xdr:colOff>552450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5" name="Scroll Bar 3">
              <controlPr defaultSize="0" autoPict="0">
                <anchor moveWithCells="1">
                  <from>
                    <xdr:col>2</xdr:col>
                    <xdr:colOff>66675</xdr:colOff>
                    <xdr:row>5</xdr:row>
                    <xdr:rowOff>28575</xdr:rowOff>
                  </from>
                  <to>
                    <xdr:col>2</xdr:col>
                    <xdr:colOff>552450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2" r:id="rId6" name="Scroll Bar 4">
              <controlPr defaultSize="0" autoPict="0">
                <anchor moveWithCells="1">
                  <from>
                    <xdr:col>2</xdr:col>
                    <xdr:colOff>66675</xdr:colOff>
                    <xdr:row>6</xdr:row>
                    <xdr:rowOff>28575</xdr:rowOff>
                  </from>
                  <to>
                    <xdr:col>2</xdr:col>
                    <xdr:colOff>552450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4" r:id="rId7" name="Scroll Bar 6">
              <controlPr defaultSize="0" autoPict="0">
                <anchor moveWithCells="1">
                  <from>
                    <xdr:col>2</xdr:col>
                    <xdr:colOff>66675</xdr:colOff>
                    <xdr:row>8</xdr:row>
                    <xdr:rowOff>28575</xdr:rowOff>
                  </from>
                  <to>
                    <xdr:col>2</xdr:col>
                    <xdr:colOff>552450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5" r:id="rId8" name="Scroll Bar 7">
              <controlPr defaultSize="0" autoPict="0">
                <anchor moveWithCells="1">
                  <from>
                    <xdr:col>3</xdr:col>
                    <xdr:colOff>66675</xdr:colOff>
                    <xdr:row>3</xdr:row>
                    <xdr:rowOff>28575</xdr:rowOff>
                  </from>
                  <to>
                    <xdr:col>3</xdr:col>
                    <xdr:colOff>552450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6" r:id="rId9" name="Scroll Bar 8">
              <controlPr defaultSize="0" autoPict="0">
                <anchor moveWithCells="1">
                  <from>
                    <xdr:col>3</xdr:col>
                    <xdr:colOff>66675</xdr:colOff>
                    <xdr:row>4</xdr:row>
                    <xdr:rowOff>28575</xdr:rowOff>
                  </from>
                  <to>
                    <xdr:col>3</xdr:col>
                    <xdr:colOff>552450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7" r:id="rId10" name="Scroll Bar 9">
              <controlPr defaultSize="0" autoPict="0">
                <anchor moveWithCells="1">
                  <from>
                    <xdr:col>3</xdr:col>
                    <xdr:colOff>66675</xdr:colOff>
                    <xdr:row>5</xdr:row>
                    <xdr:rowOff>28575</xdr:rowOff>
                  </from>
                  <to>
                    <xdr:col>3</xdr:col>
                    <xdr:colOff>552450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8" r:id="rId11" name="Scroll Bar 10">
              <controlPr defaultSize="0" autoPict="0">
                <anchor moveWithCells="1">
                  <from>
                    <xdr:col>3</xdr:col>
                    <xdr:colOff>66675</xdr:colOff>
                    <xdr:row>6</xdr:row>
                    <xdr:rowOff>28575</xdr:rowOff>
                  </from>
                  <to>
                    <xdr:col>3</xdr:col>
                    <xdr:colOff>552450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0" r:id="rId12" name="Scroll Bar 12">
              <controlPr defaultSize="0" autoPict="0">
                <anchor moveWithCells="1">
                  <from>
                    <xdr:col>3</xdr:col>
                    <xdr:colOff>66675</xdr:colOff>
                    <xdr:row>8</xdr:row>
                    <xdr:rowOff>28575</xdr:rowOff>
                  </from>
                  <to>
                    <xdr:col>3</xdr:col>
                    <xdr:colOff>552450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1" r:id="rId13" name="Scroll Bar 13">
              <controlPr defaultSize="0" autoPict="0">
                <anchor moveWithCells="1">
                  <from>
                    <xdr:col>2</xdr:col>
                    <xdr:colOff>66675</xdr:colOff>
                    <xdr:row>4</xdr:row>
                    <xdr:rowOff>28575</xdr:rowOff>
                  </from>
                  <to>
                    <xdr:col>2</xdr:col>
                    <xdr:colOff>552450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2" r:id="rId14" name="Scroll Bar 14">
              <controlPr defaultSize="0" autoPict="0">
                <anchor moveWithCells="1">
                  <from>
                    <xdr:col>2</xdr:col>
                    <xdr:colOff>66675</xdr:colOff>
                    <xdr:row>5</xdr:row>
                    <xdr:rowOff>28575</xdr:rowOff>
                  </from>
                  <to>
                    <xdr:col>2</xdr:col>
                    <xdr:colOff>552450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3" r:id="rId15" name="Scroll Bar 15">
              <controlPr defaultSize="0" autoPict="0">
                <anchor moveWithCells="1">
                  <from>
                    <xdr:col>2</xdr:col>
                    <xdr:colOff>66675</xdr:colOff>
                    <xdr:row>6</xdr:row>
                    <xdr:rowOff>28575</xdr:rowOff>
                  </from>
                  <to>
                    <xdr:col>2</xdr:col>
                    <xdr:colOff>552450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4" r:id="rId16" name="Scroll Bar 16">
              <controlPr defaultSize="0" autoPict="0">
                <anchor moveWithCells="1">
                  <from>
                    <xdr:col>3</xdr:col>
                    <xdr:colOff>66675</xdr:colOff>
                    <xdr:row>4</xdr:row>
                    <xdr:rowOff>28575</xdr:rowOff>
                  </from>
                  <to>
                    <xdr:col>3</xdr:col>
                    <xdr:colOff>552450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5" r:id="rId17" name="Scroll Bar 17">
              <controlPr defaultSize="0" autoPict="0">
                <anchor moveWithCells="1">
                  <from>
                    <xdr:col>3</xdr:col>
                    <xdr:colOff>66675</xdr:colOff>
                    <xdr:row>5</xdr:row>
                    <xdr:rowOff>28575</xdr:rowOff>
                  </from>
                  <to>
                    <xdr:col>3</xdr:col>
                    <xdr:colOff>552450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6" r:id="rId18" name="Scroll Bar 18">
              <controlPr defaultSize="0" autoPict="0">
                <anchor moveWithCells="1">
                  <from>
                    <xdr:col>3</xdr:col>
                    <xdr:colOff>66675</xdr:colOff>
                    <xdr:row>6</xdr:row>
                    <xdr:rowOff>28575</xdr:rowOff>
                  </from>
                  <to>
                    <xdr:col>3</xdr:col>
                    <xdr:colOff>552450</xdr:colOff>
                    <xdr:row>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workbookViewId="0">
      <selection activeCell="A4" sqref="A4:A14"/>
    </sheetView>
  </sheetViews>
  <sheetFormatPr defaultRowHeight="15" x14ac:dyDescent="0.25"/>
  <cols>
    <col min="1" max="1" width="5.85546875" style="1" customWidth="1"/>
    <col min="2" max="2" width="5.28515625" style="1" customWidth="1"/>
    <col min="3" max="3" width="12.7109375" style="1" customWidth="1"/>
    <col min="4" max="4" width="11.85546875" style="1" customWidth="1"/>
    <col min="5" max="5" width="3.42578125" style="1" customWidth="1"/>
    <col min="6" max="6" width="5.140625" style="1" customWidth="1"/>
    <col min="7" max="8" width="12.85546875" style="1" customWidth="1"/>
    <col min="9" max="9" width="28.28515625" style="1" customWidth="1"/>
    <col min="10" max="10" width="5.85546875" style="1" customWidth="1"/>
    <col min="11" max="16384" width="9.140625" style="1"/>
  </cols>
  <sheetData>
    <row r="1" spans="1:9" ht="19.5" customHeight="1" x14ac:dyDescent="0.25"/>
    <row r="2" spans="1:9" ht="18.75" x14ac:dyDescent="0.25">
      <c r="B2" s="21" t="s">
        <v>209</v>
      </c>
    </row>
    <row r="3" spans="1:9" x14ac:dyDescent="0.25">
      <c r="B3" s="229" t="s">
        <v>91</v>
      </c>
      <c r="C3" s="230" t="s">
        <v>205</v>
      </c>
      <c r="D3" s="229" t="s">
        <v>208</v>
      </c>
      <c r="F3" s="23" t="s">
        <v>206</v>
      </c>
    </row>
    <row r="4" spans="1:9" x14ac:dyDescent="0.25">
      <c r="B4" s="228">
        <v>1</v>
      </c>
      <c r="C4" s="227">
        <v>43467</v>
      </c>
      <c r="D4" s="228">
        <v>1000000</v>
      </c>
      <c r="F4" s="233" t="s">
        <v>91</v>
      </c>
      <c r="G4" s="234" t="s">
        <v>161</v>
      </c>
      <c r="H4" s="233" t="s">
        <v>208</v>
      </c>
    </row>
    <row r="5" spans="1:9" x14ac:dyDescent="0.25">
      <c r="B5" s="228">
        <f>IF(C5="","",B4+1)</f>
        <v>2</v>
      </c>
      <c r="C5" s="227">
        <v>43498</v>
      </c>
      <c r="D5" s="228">
        <v>1500000</v>
      </c>
      <c r="F5" s="236">
        <v>1</v>
      </c>
      <c r="G5" s="237" t="s">
        <v>164</v>
      </c>
      <c r="H5" s="238"/>
      <c r="I5" s="22" t="s">
        <v>221</v>
      </c>
    </row>
    <row r="6" spans="1:9" x14ac:dyDescent="0.25">
      <c r="B6" s="228">
        <f t="shared" ref="B6:B23" si="0">IF(C6="","",B5+1)</f>
        <v>3</v>
      </c>
      <c r="C6" s="227">
        <v>43526</v>
      </c>
      <c r="D6" s="228">
        <v>2000000</v>
      </c>
      <c r="F6" s="239">
        <v>2</v>
      </c>
      <c r="G6" s="235" t="s">
        <v>165</v>
      </c>
      <c r="H6" s="240"/>
    </row>
    <row r="7" spans="1:9" x14ac:dyDescent="0.25">
      <c r="B7" s="228">
        <f t="shared" si="0"/>
        <v>4</v>
      </c>
      <c r="C7" s="227">
        <v>43557</v>
      </c>
      <c r="D7" s="228">
        <v>2500000</v>
      </c>
      <c r="F7" s="239">
        <v>3</v>
      </c>
      <c r="G7" s="235" t="s">
        <v>167</v>
      </c>
      <c r="H7" s="240"/>
    </row>
    <row r="8" spans="1:9" x14ac:dyDescent="0.25">
      <c r="B8" s="228">
        <f t="shared" si="0"/>
        <v>5</v>
      </c>
      <c r="C8" s="227">
        <v>43587</v>
      </c>
      <c r="D8" s="228">
        <v>3000000</v>
      </c>
      <c r="F8" s="239">
        <v>4</v>
      </c>
      <c r="G8" s="235" t="s">
        <v>168</v>
      </c>
      <c r="H8" s="240"/>
    </row>
    <row r="9" spans="1:9" x14ac:dyDescent="0.25">
      <c r="B9" s="228">
        <f t="shared" si="0"/>
        <v>6</v>
      </c>
      <c r="C9" s="227">
        <v>43771</v>
      </c>
      <c r="D9" s="228">
        <v>3500000</v>
      </c>
      <c r="F9" s="239">
        <v>5</v>
      </c>
      <c r="G9" s="235" t="s">
        <v>169</v>
      </c>
      <c r="H9" s="240"/>
    </row>
    <row r="10" spans="1:9" x14ac:dyDescent="0.25">
      <c r="B10" s="228">
        <f t="shared" si="0"/>
        <v>7</v>
      </c>
      <c r="C10" s="227">
        <v>43648</v>
      </c>
      <c r="D10" s="228">
        <v>4000000</v>
      </c>
      <c r="F10" s="239">
        <v>6</v>
      </c>
      <c r="G10" s="235" t="s">
        <v>170</v>
      </c>
      <c r="H10" s="240"/>
    </row>
    <row r="11" spans="1:9" x14ac:dyDescent="0.25">
      <c r="B11" s="228">
        <f t="shared" si="0"/>
        <v>8</v>
      </c>
      <c r="C11" s="227">
        <v>43679</v>
      </c>
      <c r="D11" s="228">
        <v>4500000</v>
      </c>
      <c r="F11" s="239">
        <v>7</v>
      </c>
      <c r="G11" s="235" t="s">
        <v>171</v>
      </c>
      <c r="H11" s="240"/>
    </row>
    <row r="12" spans="1:9" x14ac:dyDescent="0.25">
      <c r="B12" s="228">
        <f t="shared" si="0"/>
        <v>9</v>
      </c>
      <c r="C12" s="227">
        <v>43710</v>
      </c>
      <c r="D12" s="228">
        <v>5000000</v>
      </c>
      <c r="F12" s="239">
        <v>8</v>
      </c>
      <c r="G12" s="235" t="s">
        <v>173</v>
      </c>
      <c r="H12" s="240"/>
    </row>
    <row r="13" spans="1:9" x14ac:dyDescent="0.25">
      <c r="B13" s="228">
        <f t="shared" si="0"/>
        <v>10</v>
      </c>
      <c r="C13" s="227">
        <v>43740</v>
      </c>
      <c r="D13" s="228">
        <v>5500000</v>
      </c>
      <c r="F13" s="239">
        <v>9</v>
      </c>
      <c r="G13" s="235" t="s">
        <v>175</v>
      </c>
      <c r="H13" s="240"/>
    </row>
    <row r="14" spans="1:9" x14ac:dyDescent="0.25">
      <c r="B14" s="228">
        <f t="shared" si="0"/>
        <v>11</v>
      </c>
      <c r="C14" s="227">
        <v>43771</v>
      </c>
      <c r="D14" s="228">
        <v>6000000</v>
      </c>
      <c r="F14" s="239">
        <v>10</v>
      </c>
      <c r="G14" s="235" t="s">
        <v>177</v>
      </c>
      <c r="H14" s="240"/>
    </row>
    <row r="15" spans="1:9" x14ac:dyDescent="0.25">
      <c r="A15" s="1">
        <f t="shared" ref="A5:A23" si="1">IF(B15="","",MONTH(C15))</f>
        <v>12</v>
      </c>
      <c r="B15" s="228">
        <f t="shared" si="0"/>
        <v>12</v>
      </c>
      <c r="C15" s="227">
        <v>43801</v>
      </c>
      <c r="D15" s="228">
        <v>6500000</v>
      </c>
      <c r="F15" s="239">
        <v>11</v>
      </c>
      <c r="G15" s="235" t="s">
        <v>178</v>
      </c>
      <c r="H15" s="240"/>
    </row>
    <row r="16" spans="1:9" x14ac:dyDescent="0.25">
      <c r="A16" s="1" t="str">
        <f t="shared" si="1"/>
        <v/>
      </c>
      <c r="B16" s="228" t="str">
        <f t="shared" si="0"/>
        <v/>
      </c>
      <c r="C16" s="227"/>
      <c r="D16" s="228"/>
      <c r="F16" s="241">
        <v>12</v>
      </c>
      <c r="G16" s="242" t="s">
        <v>180</v>
      </c>
      <c r="H16" s="243"/>
    </row>
    <row r="17" spans="1:8" x14ac:dyDescent="0.25">
      <c r="A17" s="1" t="str">
        <f t="shared" si="1"/>
        <v/>
      </c>
      <c r="B17" s="228" t="str">
        <f t="shared" si="0"/>
        <v/>
      </c>
      <c r="C17" s="227"/>
      <c r="D17" s="228"/>
      <c r="F17" s="263" t="s">
        <v>95</v>
      </c>
      <c r="G17" s="263"/>
      <c r="H17" s="244">
        <f>SUM(H5:H16)</f>
        <v>0</v>
      </c>
    </row>
    <row r="18" spans="1:8" ht="15" customHeight="1" x14ac:dyDescent="0.25">
      <c r="A18" s="1" t="str">
        <f t="shared" si="1"/>
        <v/>
      </c>
      <c r="B18" s="228" t="str">
        <f t="shared" si="0"/>
        <v/>
      </c>
      <c r="C18" s="227"/>
      <c r="D18" s="228"/>
    </row>
    <row r="19" spans="1:8" x14ac:dyDescent="0.25">
      <c r="A19" s="1" t="str">
        <f t="shared" si="1"/>
        <v/>
      </c>
      <c r="B19" s="228" t="str">
        <f t="shared" si="0"/>
        <v/>
      </c>
      <c r="C19" s="227"/>
      <c r="D19" s="228"/>
    </row>
    <row r="20" spans="1:8" x14ac:dyDescent="0.25">
      <c r="A20" s="1" t="str">
        <f t="shared" si="1"/>
        <v/>
      </c>
      <c r="B20" s="228" t="str">
        <f t="shared" si="0"/>
        <v/>
      </c>
      <c r="C20" s="227"/>
      <c r="D20" s="228"/>
    </row>
    <row r="21" spans="1:8" x14ac:dyDescent="0.25">
      <c r="A21" s="1" t="str">
        <f t="shared" si="1"/>
        <v/>
      </c>
      <c r="B21" s="228" t="str">
        <f t="shared" si="0"/>
        <v/>
      </c>
      <c r="C21" s="227"/>
      <c r="D21" s="228"/>
    </row>
    <row r="22" spans="1:8" x14ac:dyDescent="0.25">
      <c r="A22" s="1" t="str">
        <f t="shared" si="1"/>
        <v/>
      </c>
      <c r="B22" s="228" t="str">
        <f t="shared" si="0"/>
        <v/>
      </c>
      <c r="C22" s="227"/>
      <c r="D22" s="228"/>
    </row>
    <row r="23" spans="1:8" x14ac:dyDescent="0.25">
      <c r="A23" s="1" t="str">
        <f t="shared" si="1"/>
        <v/>
      </c>
      <c r="B23" s="228" t="str">
        <f t="shared" si="0"/>
        <v/>
      </c>
      <c r="C23" s="227"/>
      <c r="D23" s="228"/>
    </row>
    <row r="24" spans="1:8" x14ac:dyDescent="0.25">
      <c r="A24" s="245"/>
      <c r="B24" s="231"/>
      <c r="C24" s="246" t="s">
        <v>95</v>
      </c>
      <c r="D24" s="232">
        <f>SUM(D4:D23)</f>
        <v>45000000</v>
      </c>
    </row>
    <row r="25" spans="1:8" ht="19.5" customHeight="1" x14ac:dyDescent="0.25">
      <c r="D25" s="228"/>
    </row>
  </sheetData>
  <mergeCells count="1">
    <mergeCell ref="F17:G17"/>
  </mergeCells>
  <conditionalFormatting sqref="B4:D23">
    <cfRule type="notContainsBlanks" dxfId="2" priority="2">
      <formula>LEN(TRIM(B4))&gt;0</formula>
    </cfRule>
  </conditionalFormatting>
  <dataValidations disablePrompts="1" xWindow="184" yWindow="302" count="1">
    <dataValidation type="date" allowBlank="1" showInputMessage="1" showErrorMessage="1" errorTitle="Data salah!" error="Silakan isi tanggal transaksi 01 Januari 2019 s.d 31 Desember 2019. Terima kasih. _x000a_" sqref="C4:C23">
      <formula1>43466</formula1>
      <formula2>43830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"/>
  <sheetViews>
    <sheetView showGridLines="0" workbookViewId="0">
      <selection activeCell="D10" sqref="D10:D13"/>
    </sheetView>
  </sheetViews>
  <sheetFormatPr defaultRowHeight="15" x14ac:dyDescent="0.25"/>
  <cols>
    <col min="1" max="1" width="5.85546875" style="2" customWidth="1"/>
    <col min="2" max="2" width="20.5703125" style="2" customWidth="1"/>
    <col min="3" max="3" width="6.85546875" style="2" customWidth="1"/>
    <col min="4" max="4" width="12.85546875" style="2" customWidth="1"/>
    <col min="5" max="5" width="23.85546875" style="2" customWidth="1"/>
    <col min="6" max="6" width="5.85546875" style="2" customWidth="1"/>
    <col min="7" max="16384" width="9.140625" style="2"/>
  </cols>
  <sheetData>
    <row r="1" spans="1:5" ht="19.5" customHeight="1" x14ac:dyDescent="0.25"/>
    <row r="2" spans="1:5" ht="18.75" x14ac:dyDescent="0.25">
      <c r="B2" s="21" t="s">
        <v>11</v>
      </c>
    </row>
    <row r="3" spans="1:5" ht="16.5" customHeight="1" x14ac:dyDescent="0.25">
      <c r="B3" s="23" t="s">
        <v>12</v>
      </c>
    </row>
    <row r="4" spans="1:5" ht="16.5" customHeight="1" x14ac:dyDescent="0.25">
      <c r="A4" s="24">
        <v>80</v>
      </c>
      <c r="B4" s="6" t="s">
        <v>2</v>
      </c>
      <c r="C4" s="7"/>
      <c r="D4" s="11">
        <f>A4*1000000</f>
        <v>80000000</v>
      </c>
    </row>
    <row r="5" spans="1:5" ht="16.5" customHeight="1" x14ac:dyDescent="0.25">
      <c r="A5" s="24">
        <v>25</v>
      </c>
      <c r="B5" s="6" t="s">
        <v>3</v>
      </c>
      <c r="C5" s="8">
        <f>A5/100</f>
        <v>0.25</v>
      </c>
      <c r="D5" s="11"/>
      <c r="E5" s="22" t="s">
        <v>222</v>
      </c>
    </row>
    <row r="6" spans="1:5" ht="16.5" customHeight="1" x14ac:dyDescent="0.25">
      <c r="A6" s="24"/>
      <c r="B6" s="15"/>
      <c r="C6" s="16" t="s">
        <v>4</v>
      </c>
      <c r="D6" s="17"/>
      <c r="E6" s="22" t="s">
        <v>223</v>
      </c>
    </row>
    <row r="7" spans="1:5" ht="16.5" customHeight="1" x14ac:dyDescent="0.25">
      <c r="A7" s="24">
        <v>1000</v>
      </c>
      <c r="B7" s="6" t="s">
        <v>5</v>
      </c>
      <c r="C7" s="7"/>
      <c r="D7" s="13">
        <f>A7/10000</f>
        <v>0.1</v>
      </c>
    </row>
    <row r="8" spans="1:5" ht="16.5" customHeight="1" x14ac:dyDescent="0.25">
      <c r="B8" s="6" t="s">
        <v>6</v>
      </c>
      <c r="C8" s="7"/>
      <c r="D8" s="14">
        <v>4</v>
      </c>
    </row>
    <row r="9" spans="1:5" ht="16.5" customHeight="1" x14ac:dyDescent="0.25">
      <c r="B9" s="23" t="s">
        <v>1</v>
      </c>
    </row>
    <row r="10" spans="1:5" ht="16.5" customHeight="1" x14ac:dyDescent="0.25">
      <c r="B10" s="4" t="s">
        <v>7</v>
      </c>
      <c r="C10" s="5"/>
      <c r="D10" s="11"/>
      <c r="E10" s="22" t="s">
        <v>224</v>
      </c>
    </row>
    <row r="11" spans="1:5" ht="16.5" customHeight="1" x14ac:dyDescent="0.25">
      <c r="B11" s="4" t="s">
        <v>8</v>
      </c>
      <c r="C11" s="5"/>
      <c r="D11" s="11"/>
      <c r="E11" s="22" t="s">
        <v>225</v>
      </c>
    </row>
    <row r="12" spans="1:5" ht="16.5" customHeight="1" x14ac:dyDescent="0.25">
      <c r="B12" s="18" t="s">
        <v>9</v>
      </c>
      <c r="C12" s="19"/>
      <c r="D12" s="20"/>
      <c r="E12" s="22" t="s">
        <v>226</v>
      </c>
    </row>
    <row r="13" spans="1:5" ht="16.5" customHeight="1" x14ac:dyDescent="0.25">
      <c r="B13" s="9" t="s">
        <v>10</v>
      </c>
      <c r="C13" s="10"/>
      <c r="D13" s="12"/>
      <c r="E13" s="22" t="s">
        <v>227</v>
      </c>
    </row>
    <row r="14" spans="1:5" ht="19.5" customHeight="1" x14ac:dyDescent="0.25">
      <c r="D14" s="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1</xdr:col>
                    <xdr:colOff>819150</xdr:colOff>
                    <xdr:row>4</xdr:row>
                    <xdr:rowOff>28575</xdr:rowOff>
                  </from>
                  <to>
                    <xdr:col>1</xdr:col>
                    <xdr:colOff>1295400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Scroll Bar 2">
              <controlPr defaultSize="0" autoPict="0">
                <anchor moveWithCells="1">
                  <from>
                    <xdr:col>1</xdr:col>
                    <xdr:colOff>1219200</xdr:colOff>
                    <xdr:row>3</xdr:row>
                    <xdr:rowOff>19050</xdr:rowOff>
                  </from>
                  <to>
                    <xdr:col>2</xdr:col>
                    <xdr:colOff>333375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Scroll Bar 3">
              <controlPr defaultSize="0" autoPict="0">
                <anchor moveWithCells="1">
                  <from>
                    <xdr:col>1</xdr:col>
                    <xdr:colOff>1219200</xdr:colOff>
                    <xdr:row>6</xdr:row>
                    <xdr:rowOff>38100</xdr:rowOff>
                  </from>
                  <to>
                    <xdr:col>2</xdr:col>
                    <xdr:colOff>333375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Scroll Bar 4">
              <controlPr defaultSize="0" autoPict="0">
                <anchor moveWithCells="1">
                  <from>
                    <xdr:col>1</xdr:col>
                    <xdr:colOff>1219200</xdr:colOff>
                    <xdr:row>7</xdr:row>
                    <xdr:rowOff>19050</xdr:rowOff>
                  </from>
                  <to>
                    <xdr:col>2</xdr:col>
                    <xdr:colOff>333375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KASUS12</vt:lpstr>
      <vt:lpstr>KASUS13</vt:lpstr>
      <vt:lpstr>KASUS14</vt:lpstr>
      <vt:lpstr>KASUS15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 Pro</dc:creator>
  <cp:lastModifiedBy>user</cp:lastModifiedBy>
  <dcterms:created xsi:type="dcterms:W3CDTF">2019-05-13T22:05:37Z</dcterms:created>
  <dcterms:modified xsi:type="dcterms:W3CDTF">2019-05-29T08:49:36Z</dcterms:modified>
</cp:coreProperties>
</file>